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5385" activeTab="0"/>
  </bookViews>
  <sheets>
    <sheet name="Contents" sheetId="1" r:id="rId1"/>
    <sheet name="Demography" sheetId="2" r:id="rId2"/>
    <sheet name="Visual Search" sheetId="3" r:id="rId3"/>
    <sheet name="Walk" sheetId="4" r:id="rId4"/>
  </sheets>
  <definedNames/>
  <calcPr fullCalcOnLoad="1"/>
</workbook>
</file>

<file path=xl/sharedStrings.xml><?xml version="1.0" encoding="utf-8"?>
<sst xmlns="http://schemas.openxmlformats.org/spreadsheetml/2006/main" count="508" uniqueCount="113">
  <si>
    <t>Total saccades per minute</t>
  </si>
  <si>
    <t>STD</t>
  </si>
  <si>
    <t>Mean</t>
  </si>
  <si>
    <t>Subj_1</t>
  </si>
  <si>
    <t>Subj_2</t>
  </si>
  <si>
    <t>Subj_3</t>
  </si>
  <si>
    <t>Subj_4</t>
  </si>
  <si>
    <t>Subj_5</t>
  </si>
  <si>
    <t>Subj_6</t>
  </si>
  <si>
    <t>Subj_7</t>
  </si>
  <si>
    <t>Subj_8</t>
  </si>
  <si>
    <t>Subj_9</t>
  </si>
  <si>
    <t>All conditions combined</t>
  </si>
  <si>
    <t>% of saccade &gt; half VF</t>
  </si>
  <si>
    <t>Total saccades/min</t>
  </si>
  <si>
    <t>Saccade&gt;VF</t>
  </si>
  <si>
    <t>% saccade &gt;VF</t>
  </si>
  <si>
    <t>Saccade &gt; half VF</t>
  </si>
  <si>
    <t>Searching</t>
  </si>
  <si>
    <t>Walking</t>
  </si>
  <si>
    <t>DEMOGRAPHY</t>
  </si>
  <si>
    <t>Diagnosis</t>
  </si>
  <si>
    <t>Search</t>
  </si>
  <si>
    <t>RP</t>
  </si>
  <si>
    <t>Walk</t>
  </si>
  <si>
    <t>Experiment 
(visual searching or walking)</t>
  </si>
  <si>
    <t>Subject</t>
  </si>
  <si>
    <t>RP_1</t>
  </si>
  <si>
    <t>RP_2</t>
  </si>
  <si>
    <t>RP_3</t>
  </si>
  <si>
    <t>RP_4</t>
  </si>
  <si>
    <t>RP_5</t>
  </si>
  <si>
    <t>This workbook is provided to you to share data reported in:</t>
  </si>
  <si>
    <t>Min =</t>
  </si>
  <si>
    <t>Max =</t>
  </si>
  <si>
    <r>
      <t xml:space="preserve">Visual Field (VF) </t>
    </r>
    <r>
      <rPr>
        <b/>
        <sz val="11"/>
        <rFont val="Arial"/>
        <family val="0"/>
      </rPr>
      <t>(Degrees)</t>
    </r>
  </si>
  <si>
    <t>Session 1: No cues, blank background</t>
  </si>
  <si>
    <t>Subjects</t>
  </si>
  <si>
    <t>Number of saccades</t>
  </si>
  <si>
    <r>
      <t xml:space="preserve">Bin Size
</t>
    </r>
    <r>
      <rPr>
        <b/>
        <sz val="11"/>
        <rFont val="Arial"/>
        <family val="2"/>
      </rPr>
      <t>(range of degrees)</t>
    </r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</si>
  <si>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</si>
  <si>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</si>
  <si>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</si>
  <si>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</si>
  <si>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</si>
  <si>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</si>
  <si>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</si>
  <si>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</si>
  <si>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</si>
  <si>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</si>
  <si>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</si>
  <si>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</si>
  <si>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</si>
  <si>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</si>
  <si>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</si>
  <si>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</si>
  <si>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</si>
  <si>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</si>
  <si>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</si>
  <si>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</si>
  <si>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Session 2: Auditory cues, blank background</t>
  </si>
  <si>
    <t>Session 3: No cues, picture background</t>
  </si>
  <si>
    <t>Session 4: Auditory cues, picture background</t>
  </si>
  <si>
    <t>Average</t>
  </si>
  <si>
    <t>Total =</t>
  </si>
  <si>
    <t xml:space="preserve">Total saccades for all sessions = </t>
  </si>
  <si>
    <t xml:space="preserve">Total saccades for all  = </t>
  </si>
  <si>
    <t>NS_1</t>
  </si>
  <si>
    <t>NS_2</t>
  </si>
  <si>
    <t>NS_3</t>
  </si>
  <si>
    <t>Average: RP</t>
  </si>
  <si>
    <t>Average: Normal</t>
  </si>
  <si>
    <t>Normal-Vision Subjects (NS)</t>
  </si>
  <si>
    <t>Tunnel-Vision Subjects (RP)</t>
  </si>
  <si>
    <t>Average:  All combined conditions</t>
  </si>
  <si>
    <t>Total saccades &gt; VF per minute</t>
  </si>
  <si>
    <t>Session 1: 
No cues, blank background</t>
  </si>
  <si>
    <t>Session 2: 
Auditory cues, blank background</t>
  </si>
  <si>
    <t>Session 3: 
No cues, picture background</t>
  </si>
  <si>
    <t>Session 4: 
Auditory cues, picture background</t>
  </si>
  <si>
    <t>% of total saccades &gt; VF per minute</t>
  </si>
  <si>
    <t>Total saccades &gt; half VF per minute</t>
  </si>
  <si>
    <t>% of total saccades &gt; half VF per min</t>
  </si>
  <si>
    <t>VISUAL SEARCH EXPERIMENT</t>
  </si>
  <si>
    <t>Total Saccade Freq (/min)</t>
  </si>
  <si>
    <t>% of saccade &gt; half  VF</t>
  </si>
  <si>
    <t>Saccade &gt; half VF (/min)</t>
  </si>
  <si>
    <t>Saccade &gt; full VF (/min)</t>
  </si>
  <si>
    <t>% of saccade &gt; full VF</t>
  </si>
  <si>
    <t>WALKING EXPERIMENT</t>
  </si>
  <si>
    <t>Bin Size
(range of degrees)</t>
  </si>
  <si>
    <t>Table 1: Frequencies ( ± SD) of total saccades and those beyond the VFs of patients with tunnel vision</t>
  </si>
  <si>
    <r>
      <t>The '</t>
    </r>
    <r>
      <rPr>
        <b/>
        <sz val="9"/>
        <rFont val="Arial"/>
        <family val="2"/>
      </rPr>
      <t>Demography</t>
    </r>
    <r>
      <rPr>
        <sz val="9"/>
        <rFont val="Arial"/>
        <family val="2"/>
      </rPr>
      <t>' worksheet contains basic information about the tunnel-vision subjects who participated in the study.</t>
    </r>
  </si>
  <si>
    <r>
      <t>The '</t>
    </r>
    <r>
      <rPr>
        <b/>
        <sz val="10"/>
        <rFont val="Arial"/>
        <family val="2"/>
      </rPr>
      <t>Visual Search</t>
    </r>
    <r>
      <rPr>
        <sz val="10"/>
        <rFont val="Arial"/>
        <family val="2"/>
      </rPr>
      <t>' worksheet contains saccade data for each search session: No cues, blank background; Auditory cues, blank background; No cues, picture background; Auditory cues, picture background.</t>
    </r>
  </si>
  <si>
    <r>
      <t>The '</t>
    </r>
    <r>
      <rPr>
        <b/>
        <sz val="10"/>
        <rFont val="Arial"/>
        <family val="2"/>
      </rPr>
      <t>Walk</t>
    </r>
    <r>
      <rPr>
        <sz val="10"/>
        <rFont val="Arial"/>
        <family val="2"/>
      </rPr>
      <t>' worksheet contains saccade data for both normal-vision and tunnel-vision subjects.</t>
    </r>
  </si>
  <si>
    <t>VF range (degrees):</t>
  </si>
  <si>
    <t>STD:  All combined conditions</t>
  </si>
  <si>
    <t>All sessions combined</t>
  </si>
  <si>
    <t xml:space="preserve">Session </t>
  </si>
  <si>
    <t>Experiment</t>
  </si>
  <si>
    <t>&gt;42</t>
  </si>
  <si>
    <t>STD:
RP</t>
  </si>
  <si>
    <t>Bin center (degree)</t>
  </si>
  <si>
    <t>Saccade direction</t>
  </si>
  <si>
    <t>Figure 4: Saccade direction polar histograms</t>
  </si>
  <si>
    <t>Figure 3: Saccade direction polar histograms in a visual search experiment</t>
  </si>
  <si>
    <t>Figure 2a: Histogram of saccade size (number/minute)</t>
  </si>
  <si>
    <t>Figure 2b: Histogram of saccade size (number/per minute)</t>
  </si>
  <si>
    <r>
      <t xml:space="preserve">Role of peripheral vision in saccade planning and visual stability:  Learning from people with tunnel vision
</t>
    </r>
    <r>
      <rPr>
        <i/>
        <sz val="9"/>
        <rFont val="Arial"/>
        <family val="2"/>
      </rPr>
      <t>by</t>
    </r>
    <r>
      <rPr>
        <sz val="9"/>
        <rFont val="Arial"/>
        <family val="2"/>
      </rPr>
      <t xml:space="preserve"> Gang Luo, Fernando Vargas-Martin, Eli Peli</t>
    </r>
  </si>
  <si>
    <t>Role of peripheral vision in saccade planning and visual stability:  Learning from people with tunnel vision</t>
  </si>
  <si>
    <t>Validated sampling time (seconds): Non-zero eye recording</t>
  </si>
  <si>
    <t>Number of validated sampling data (pre-processing method see Vargas-Martin IOVS paper, 2006)</t>
  </si>
  <si>
    <t>Saccade data were obtained by processing raw eye movement recordings using a Matlab program we designed. Saccade criteria are described in the paper.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</si>
</sst>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d\-mmm\-yyyy"/>
    <numFmt numFmtId="172" formatCode="dd/m/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11" xfId="0" applyFont="1" applyFill="1" applyBorder="1" applyAlignment="1">
      <alignment/>
    </xf>
    <xf numFmtId="0" fontId="0" fillId="4" borderId="5" xfId="0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0" fillId="4" borderId="3" xfId="0" applyFill="1" applyBorder="1" applyAlignment="1">
      <alignment/>
    </xf>
    <xf numFmtId="0" fontId="7" fillId="4" borderId="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5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4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6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Alignment="1">
      <alignment horizontal="right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0" fontId="5" fillId="4" borderId="1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1" fontId="3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12" fillId="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3" fillId="2" borderId="27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7" xfId="0" applyFont="1" applyFill="1" applyBorder="1" applyAlignment="1">
      <alignment/>
    </xf>
    <xf numFmtId="0" fontId="12" fillId="3" borderId="19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2" fontId="7" fillId="4" borderId="11" xfId="0" applyNumberFormat="1" applyFon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7" fillId="4" borderId="5" xfId="0" applyNumberFormat="1" applyFont="1" applyFill="1" applyBorder="1" applyAlignment="1">
      <alignment/>
    </xf>
    <xf numFmtId="2" fontId="7" fillId="4" borderId="10" xfId="0" applyNumberFormat="1" applyFon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" fillId="5" borderId="0" xfId="0" applyFont="1" applyFill="1" applyAlignment="1">
      <alignment/>
    </xf>
    <xf numFmtId="0" fontId="5" fillId="5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9" borderId="18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0" fillId="5" borderId="0" xfId="0" applyFill="1" applyAlignment="1">
      <alignment/>
    </xf>
    <xf numFmtId="2" fontId="3" fillId="5" borderId="0" xfId="0" applyNumberFormat="1" applyFont="1" applyFill="1" applyAlignment="1">
      <alignment vertical="center"/>
    </xf>
    <xf numFmtId="1" fontId="12" fillId="2" borderId="11" xfId="0" applyNumberFormat="1" applyFont="1" applyFill="1" applyBorder="1" applyAlignment="1">
      <alignment horizontal="right" vertical="center"/>
    </xf>
    <xf numFmtId="1" fontId="12" fillId="2" borderId="10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/>
    </xf>
    <xf numFmtId="2" fontId="7" fillId="4" borderId="0" xfId="0" applyNumberFormat="1" applyFont="1" applyFill="1" applyBorder="1" applyAlignment="1">
      <alignment/>
    </xf>
    <xf numFmtId="2" fontId="7" fillId="4" borderId="10" xfId="0" applyNumberFormat="1" applyFont="1" applyFill="1" applyBorder="1" applyAlignment="1">
      <alignment/>
    </xf>
    <xf numFmtId="2" fontId="7" fillId="4" borderId="3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5" fillId="9" borderId="17" xfId="0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0.57421875" style="0" customWidth="1"/>
    <col min="2" max="16384" width="11.421875" style="0" customWidth="1"/>
  </cols>
  <sheetData>
    <row r="1" spans="1:4" s="22" customFormat="1" ht="14.25" customHeight="1">
      <c r="A1" s="20" t="s">
        <v>32</v>
      </c>
      <c r="B1" s="21"/>
      <c r="C1" s="21"/>
      <c r="D1" s="21"/>
    </row>
    <row r="2" spans="1:4" s="22" customFormat="1" ht="36">
      <c r="A2" s="23" t="s">
        <v>108</v>
      </c>
      <c r="B2" s="21"/>
      <c r="C2" s="21"/>
      <c r="D2" s="21"/>
    </row>
    <row r="3" spans="1:4" s="22" customFormat="1" ht="11.25" customHeight="1">
      <c r="A3" s="24"/>
      <c r="B3" s="21"/>
      <c r="C3" s="21"/>
      <c r="D3" s="21"/>
    </row>
    <row r="4" spans="1:4" s="22" customFormat="1" ht="26.25" customHeight="1">
      <c r="A4" s="25" t="s">
        <v>92</v>
      </c>
      <c r="B4" s="26"/>
      <c r="C4" s="26"/>
      <c r="D4" s="26"/>
    </row>
    <row r="5" spans="1:4" s="22" customFormat="1" ht="12.75">
      <c r="A5" s="21"/>
      <c r="B5" s="27"/>
      <c r="C5" s="27"/>
      <c r="D5" s="27"/>
    </row>
    <row r="6" spans="1:4" s="22" customFormat="1" ht="38.25">
      <c r="A6" s="28" t="s">
        <v>93</v>
      </c>
      <c r="B6" s="21"/>
      <c r="C6" s="21"/>
      <c r="D6" s="21"/>
    </row>
    <row r="7" spans="1:4" s="22" customFormat="1" ht="12.75">
      <c r="A7" s="28"/>
      <c r="B7" s="21"/>
      <c r="C7" s="21"/>
      <c r="D7" s="21"/>
    </row>
    <row r="8" spans="1:4" ht="25.5">
      <c r="A8" s="113" t="s">
        <v>94</v>
      </c>
      <c r="B8" s="21"/>
      <c r="C8" s="21"/>
      <c r="D8" s="21"/>
    </row>
    <row r="9" spans="1:4" ht="12.75">
      <c r="A9" s="30"/>
      <c r="B9" s="21"/>
      <c r="C9" s="21"/>
      <c r="D9" s="21"/>
    </row>
    <row r="10" spans="1:4" ht="28.5" customHeight="1">
      <c r="A10" s="113" t="s">
        <v>112</v>
      </c>
      <c r="B10" s="21"/>
      <c r="C10" s="21"/>
      <c r="D10" s="21"/>
    </row>
    <row r="11" spans="1:4" ht="12.75">
      <c r="A11" s="31"/>
      <c r="B11" s="21"/>
      <c r="C11" s="21"/>
      <c r="D11" s="21"/>
    </row>
    <row r="12" spans="1:4" ht="12.75">
      <c r="A12" s="30"/>
      <c r="B12" s="21"/>
      <c r="C12" s="21"/>
      <c r="D12" s="21"/>
    </row>
    <row r="13" spans="1:4" ht="12.75">
      <c r="A13" s="30"/>
      <c r="B13" s="21"/>
      <c r="C13" s="21"/>
      <c r="D13" s="21"/>
    </row>
    <row r="14" spans="1:4" ht="14.25">
      <c r="A14" s="32"/>
      <c r="B14" s="21"/>
      <c r="C14" s="21"/>
      <c r="D14" s="21"/>
    </row>
    <row r="15" spans="1:4" ht="12.75">
      <c r="A15" s="31"/>
      <c r="B15" s="21"/>
      <c r="C15" s="21"/>
      <c r="D15" s="21"/>
    </row>
    <row r="16" spans="1:4" ht="14.25">
      <c r="A16" s="33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4.25">
      <c r="A18" s="33"/>
      <c r="B18" s="21"/>
      <c r="C18" s="21"/>
      <c r="D18" s="21"/>
    </row>
    <row r="19" spans="1:4" ht="12.75">
      <c r="A19" s="21"/>
      <c r="B19" s="21"/>
      <c r="C19" s="21"/>
      <c r="D19" s="21"/>
    </row>
    <row r="20" spans="1:4" ht="14.25">
      <c r="A20" s="33"/>
      <c r="B20" s="21"/>
      <c r="C20" s="21"/>
      <c r="D20" s="21"/>
    </row>
    <row r="21" spans="1:4" ht="12.75">
      <c r="A21" s="21"/>
      <c r="B21" s="21"/>
      <c r="C21" s="21"/>
      <c r="D21" s="2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B3"/>
    </sheetView>
  </sheetViews>
  <sheetFormatPr defaultColWidth="9.140625" defaultRowHeight="12.75"/>
  <cols>
    <col min="1" max="1" width="12.28125" style="0" customWidth="1"/>
    <col min="2" max="2" width="19.28125" style="0" customWidth="1"/>
    <col min="3" max="3" width="14.28125" style="0" customWidth="1"/>
    <col min="4" max="4" width="14.421875" style="0" customWidth="1"/>
    <col min="5" max="5" width="25.28125" style="0" customWidth="1"/>
    <col min="6" max="6" width="27.140625" style="0" customWidth="1"/>
  </cols>
  <sheetData>
    <row r="1" spans="1:8" ht="23.25" customHeight="1">
      <c r="A1" s="184" t="s">
        <v>109</v>
      </c>
      <c r="B1" s="185"/>
      <c r="C1" s="191" t="s">
        <v>20</v>
      </c>
      <c r="D1" s="192"/>
      <c r="E1" s="19"/>
      <c r="F1" s="19"/>
      <c r="G1" s="19"/>
      <c r="H1" s="19"/>
    </row>
    <row r="2" spans="1:8" ht="12.75" customHeight="1">
      <c r="A2" s="186"/>
      <c r="B2" s="187"/>
      <c r="C2" s="178"/>
      <c r="D2" s="171"/>
      <c r="E2" s="19"/>
      <c r="F2" s="19"/>
      <c r="G2" s="19"/>
      <c r="H2" s="19"/>
    </row>
    <row r="3" spans="1:8" ht="26.25" customHeight="1">
      <c r="A3" s="186"/>
      <c r="B3" s="187"/>
      <c r="C3" s="190" t="s">
        <v>35</v>
      </c>
      <c r="D3" s="188" t="s">
        <v>21</v>
      </c>
      <c r="F3" s="189"/>
      <c r="G3" s="189"/>
      <c r="H3" s="18"/>
    </row>
    <row r="4" spans="1:8" s="87" customFormat="1" ht="45">
      <c r="A4" s="100" t="s">
        <v>26</v>
      </c>
      <c r="B4" s="101" t="s">
        <v>25</v>
      </c>
      <c r="C4" s="190"/>
      <c r="D4" s="188"/>
      <c r="F4" s="102"/>
      <c r="G4" s="102"/>
      <c r="H4" s="46"/>
    </row>
    <row r="5" spans="1:8" ht="12.75">
      <c r="A5" s="8" t="s">
        <v>3</v>
      </c>
      <c r="B5" s="17" t="s">
        <v>22</v>
      </c>
      <c r="C5" s="17">
        <v>16.3</v>
      </c>
      <c r="D5" s="50" t="s">
        <v>23</v>
      </c>
      <c r="F5" s="13"/>
      <c r="G5" s="13"/>
      <c r="H5" s="13"/>
    </row>
    <row r="6" spans="1:8" ht="12.75">
      <c r="A6" s="8" t="s">
        <v>4</v>
      </c>
      <c r="B6" s="17" t="s">
        <v>22</v>
      </c>
      <c r="C6" s="17">
        <v>8.1</v>
      </c>
      <c r="D6" s="10" t="s">
        <v>23</v>
      </c>
      <c r="G6" s="13"/>
      <c r="H6" s="15"/>
    </row>
    <row r="7" spans="1:11" ht="12.75">
      <c r="A7" s="8" t="s">
        <v>5</v>
      </c>
      <c r="B7" s="17" t="s">
        <v>22</v>
      </c>
      <c r="C7" s="17">
        <v>7.2</v>
      </c>
      <c r="D7" s="10" t="s">
        <v>23</v>
      </c>
      <c r="F7" s="13"/>
      <c r="G7" s="13"/>
      <c r="H7" s="15"/>
      <c r="I7" s="29"/>
      <c r="K7" s="14"/>
    </row>
    <row r="8" spans="1:8" ht="12.75">
      <c r="A8" s="8" t="s">
        <v>6</v>
      </c>
      <c r="B8" s="17" t="s">
        <v>22</v>
      </c>
      <c r="C8" s="17">
        <v>12.2</v>
      </c>
      <c r="D8" s="10" t="s">
        <v>23</v>
      </c>
      <c r="F8" s="13"/>
      <c r="G8" s="13"/>
      <c r="H8" s="15"/>
    </row>
    <row r="9" spans="1:8" ht="12.75">
      <c r="A9" s="8" t="s">
        <v>7</v>
      </c>
      <c r="B9" s="17" t="s">
        <v>22</v>
      </c>
      <c r="C9" s="17">
        <v>16.4</v>
      </c>
      <c r="D9" s="10" t="s">
        <v>23</v>
      </c>
      <c r="F9" s="13"/>
      <c r="G9" s="13"/>
      <c r="H9" s="15"/>
    </row>
    <row r="10" spans="1:8" ht="12.75">
      <c r="A10" s="8" t="s">
        <v>8</v>
      </c>
      <c r="B10" s="17" t="s">
        <v>22</v>
      </c>
      <c r="C10" s="17">
        <v>13.5</v>
      </c>
      <c r="D10" s="10" t="s">
        <v>23</v>
      </c>
      <c r="F10" s="13"/>
      <c r="G10" s="13"/>
      <c r="H10" s="15"/>
    </row>
    <row r="11" spans="1:8" ht="12.75">
      <c r="A11" s="8" t="s">
        <v>9</v>
      </c>
      <c r="B11" s="17" t="s">
        <v>22</v>
      </c>
      <c r="C11" s="17">
        <v>13.6</v>
      </c>
      <c r="D11" s="10" t="s">
        <v>23</v>
      </c>
      <c r="F11" s="13"/>
      <c r="G11" s="13"/>
      <c r="H11" s="15"/>
    </row>
    <row r="12" spans="1:8" ht="12.75">
      <c r="A12" s="8" t="s">
        <v>10</v>
      </c>
      <c r="B12" s="17" t="s">
        <v>22</v>
      </c>
      <c r="C12" s="17">
        <v>8.3</v>
      </c>
      <c r="D12" s="10" t="s">
        <v>23</v>
      </c>
      <c r="F12" s="13"/>
      <c r="G12" s="13"/>
      <c r="H12" s="15"/>
    </row>
    <row r="13" spans="1:8" ht="13.5" thickBot="1">
      <c r="A13" s="51" t="s">
        <v>11</v>
      </c>
      <c r="B13" s="52" t="s">
        <v>22</v>
      </c>
      <c r="C13" s="52">
        <v>12.2</v>
      </c>
      <c r="D13" s="12" t="s">
        <v>23</v>
      </c>
      <c r="F13" s="13"/>
      <c r="G13" s="13"/>
      <c r="H13" s="15"/>
    </row>
    <row r="14" spans="1:8" ht="12.75">
      <c r="A14" s="14"/>
      <c r="B14" s="182" t="s">
        <v>95</v>
      </c>
      <c r="C14" s="39" t="s">
        <v>33</v>
      </c>
      <c r="D14" s="40">
        <f>MIN(C5:C13)</f>
        <v>7.2</v>
      </c>
      <c r="E14" s="9"/>
      <c r="F14" s="13"/>
      <c r="G14" s="13"/>
      <c r="H14" s="15"/>
    </row>
    <row r="15" spans="1:8" ht="13.5" thickBot="1">
      <c r="A15" s="14"/>
      <c r="B15" s="183"/>
      <c r="C15" s="39" t="s">
        <v>34</v>
      </c>
      <c r="D15" s="40">
        <f>MAX(C5:C13)</f>
        <v>16.4</v>
      </c>
      <c r="E15" s="9"/>
      <c r="F15" s="13"/>
      <c r="G15" s="13"/>
      <c r="H15" s="15"/>
    </row>
    <row r="16" spans="1:8" ht="12.75">
      <c r="A16" s="53" t="s">
        <v>27</v>
      </c>
      <c r="B16" s="54" t="s">
        <v>24</v>
      </c>
      <c r="C16" s="55">
        <v>10</v>
      </c>
      <c r="D16" s="57" t="s">
        <v>23</v>
      </c>
      <c r="F16" s="18"/>
      <c r="G16" s="18"/>
      <c r="H16" s="15"/>
    </row>
    <row r="17" spans="1:7" ht="12.75">
      <c r="A17" s="8" t="s">
        <v>28</v>
      </c>
      <c r="B17" s="9" t="s">
        <v>24</v>
      </c>
      <c r="C17" s="38">
        <v>12</v>
      </c>
      <c r="D17" s="10" t="s">
        <v>23</v>
      </c>
      <c r="F17" s="7"/>
      <c r="G17" s="7"/>
    </row>
    <row r="18" spans="1:7" ht="12.75">
      <c r="A18" s="8" t="s">
        <v>29</v>
      </c>
      <c r="B18" s="9" t="s">
        <v>24</v>
      </c>
      <c r="C18" s="38">
        <v>15</v>
      </c>
      <c r="D18" s="10" t="s">
        <v>23</v>
      </c>
      <c r="F18" s="7"/>
      <c r="G18" s="7"/>
    </row>
    <row r="19" spans="1:7" ht="12.75">
      <c r="A19" s="8" t="s">
        <v>30</v>
      </c>
      <c r="B19" s="9" t="s">
        <v>24</v>
      </c>
      <c r="C19" s="38">
        <v>7</v>
      </c>
      <c r="D19" s="10" t="s">
        <v>23</v>
      </c>
      <c r="F19" s="7"/>
      <c r="G19" s="7"/>
    </row>
    <row r="20" spans="1:7" ht="13.5" thickBot="1">
      <c r="A20" s="51" t="s">
        <v>31</v>
      </c>
      <c r="B20" s="11" t="s">
        <v>24</v>
      </c>
      <c r="C20" s="56">
        <v>11</v>
      </c>
      <c r="D20" s="12" t="s">
        <v>23</v>
      </c>
      <c r="F20" s="7"/>
      <c r="G20" s="7"/>
    </row>
    <row r="21" spans="1:7" ht="12.75">
      <c r="A21" s="14"/>
      <c r="B21" s="182" t="s">
        <v>95</v>
      </c>
      <c r="C21" s="34" t="s">
        <v>33</v>
      </c>
      <c r="D21" s="37">
        <f>MIN(C16:C20)</f>
        <v>7</v>
      </c>
      <c r="E21" s="13"/>
      <c r="F21" s="7"/>
      <c r="G21" s="7"/>
    </row>
    <row r="22" spans="1:4" ht="13.5" thickBot="1">
      <c r="A22" s="14"/>
      <c r="B22" s="183"/>
      <c r="C22" s="35" t="s">
        <v>34</v>
      </c>
      <c r="D22" s="36">
        <f>MAX(C16:C20)</f>
        <v>15</v>
      </c>
    </row>
    <row r="23" spans="1:7" ht="15.75">
      <c r="A23" s="14"/>
      <c r="B23" s="41"/>
      <c r="C23" s="42"/>
      <c r="D23" s="43"/>
      <c r="E23" s="43"/>
      <c r="F23" s="44"/>
      <c r="G23" s="44"/>
    </row>
    <row r="24" spans="2:7" ht="15.75">
      <c r="B24" s="45"/>
      <c r="C24" s="42"/>
      <c r="D24" s="46"/>
      <c r="E24" s="46"/>
      <c r="F24" s="46"/>
      <c r="G24" s="46"/>
    </row>
    <row r="25" spans="2:7" ht="15.75">
      <c r="B25" s="45"/>
      <c r="C25" s="47"/>
      <c r="D25" s="48"/>
      <c r="E25" s="48"/>
      <c r="F25" s="47"/>
      <c r="G25" s="47"/>
    </row>
    <row r="26" spans="2:7" ht="15.75">
      <c r="B26" s="45"/>
      <c r="C26" s="48"/>
      <c r="D26" s="48"/>
      <c r="E26" s="48"/>
      <c r="F26" s="49"/>
      <c r="G26" s="47"/>
    </row>
  </sheetData>
  <mergeCells count="7">
    <mergeCell ref="B21:B22"/>
    <mergeCell ref="A1:B3"/>
    <mergeCell ref="D3:D4"/>
    <mergeCell ref="F3:G3"/>
    <mergeCell ref="C3:C4"/>
    <mergeCell ref="C1:D2"/>
    <mergeCell ref="B14:B15"/>
  </mergeCells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128"/>
  <sheetViews>
    <sheetView zoomScale="75" zoomScaleNormal="75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S2" sqref="AS2"/>
    </sheetView>
  </sheetViews>
  <sheetFormatPr defaultColWidth="9.140625" defaultRowHeight="12.75"/>
  <cols>
    <col min="1" max="1" width="22.57421875" style="0" customWidth="1"/>
    <col min="2" max="2" width="11.28125" style="0" customWidth="1"/>
    <col min="3" max="3" width="11.57421875" style="0" customWidth="1"/>
    <col min="4" max="4" width="10.421875" style="0" customWidth="1"/>
    <col min="5" max="6" width="13.57421875" style="0" customWidth="1"/>
    <col min="8" max="8" width="12.28125" style="0" customWidth="1"/>
    <col min="11" max="11" width="8.421875" style="0" customWidth="1"/>
    <col min="12" max="12" width="8.00390625" style="0" customWidth="1"/>
    <col min="13" max="13" width="8.28125" style="0" customWidth="1"/>
    <col min="14" max="14" width="9.8515625" style="0" customWidth="1"/>
    <col min="15" max="15" width="8.00390625" style="0" customWidth="1"/>
    <col min="18" max="18" width="10.57421875" style="0" bestFit="1" customWidth="1"/>
    <col min="23" max="23" width="8.57421875" style="0" customWidth="1"/>
    <col min="24" max="24" width="6.7109375" style="0" customWidth="1"/>
    <col min="26" max="26" width="8.57421875" style="0" customWidth="1"/>
    <col min="28" max="28" width="8.421875" style="0" customWidth="1"/>
    <col min="30" max="30" width="8.421875" style="0" customWidth="1"/>
    <col min="31" max="31" width="8.28125" style="0" customWidth="1"/>
    <col min="32" max="32" width="7.7109375" style="0" customWidth="1"/>
    <col min="34" max="34" width="8.8515625" style="0" customWidth="1"/>
    <col min="38" max="39" width="8.140625" style="0" customWidth="1"/>
    <col min="40" max="40" width="7.7109375" style="0" customWidth="1"/>
    <col min="41" max="41" width="8.00390625" style="0" customWidth="1"/>
    <col min="42" max="43" width="7.57421875" style="0" customWidth="1"/>
    <col min="45" max="45" width="6.140625" style="0" customWidth="1"/>
    <col min="46" max="46" width="7.7109375" style="0" customWidth="1"/>
    <col min="47" max="47" width="11.7109375" style="0" customWidth="1"/>
    <col min="48" max="48" width="8.00390625" style="0" customWidth="1"/>
    <col min="49" max="49" width="7.57421875" style="0" customWidth="1"/>
    <col min="50" max="50" width="8.140625" style="0" customWidth="1"/>
    <col min="51" max="51" width="8.7109375" style="0" customWidth="1"/>
    <col min="52" max="52" width="6.8515625" style="0" customWidth="1"/>
  </cols>
  <sheetData>
    <row r="1" spans="1:43" s="103" customFormat="1" ht="42" customHeight="1">
      <c r="A1" s="263" t="s">
        <v>109</v>
      </c>
      <c r="B1" s="264" t="s">
        <v>83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</row>
    <row r="2" spans="1:43" s="103" customFormat="1" ht="42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</row>
    <row r="3" spans="1:43" s="103" customFormat="1" ht="39" customHeight="1">
      <c r="A3" s="143" t="s">
        <v>98</v>
      </c>
      <c r="B3" s="177" t="s">
        <v>36</v>
      </c>
      <c r="C3" s="240"/>
      <c r="D3" s="240"/>
      <c r="E3" s="240"/>
      <c r="F3" s="240"/>
      <c r="G3" s="240"/>
      <c r="H3" s="240"/>
      <c r="I3" s="240"/>
      <c r="J3" s="240"/>
      <c r="M3" s="236" t="s">
        <v>60</v>
      </c>
      <c r="N3" s="236"/>
      <c r="O3" s="236"/>
      <c r="P3" s="236"/>
      <c r="Q3" s="236"/>
      <c r="R3" s="236"/>
      <c r="S3" s="236"/>
      <c r="T3" s="236"/>
      <c r="U3" s="236"/>
      <c r="V3" s="60"/>
      <c r="W3" s="60"/>
      <c r="X3" s="237" t="s">
        <v>61</v>
      </c>
      <c r="Y3" s="237"/>
      <c r="Z3" s="237"/>
      <c r="AA3" s="237"/>
      <c r="AB3" s="237"/>
      <c r="AC3" s="237"/>
      <c r="AD3" s="237"/>
      <c r="AE3" s="237"/>
      <c r="AF3" s="237"/>
      <c r="AG3" s="60"/>
      <c r="AH3" s="60"/>
      <c r="AI3" s="238" t="s">
        <v>62</v>
      </c>
      <c r="AJ3" s="238"/>
      <c r="AK3" s="238"/>
      <c r="AL3" s="238"/>
      <c r="AM3" s="238"/>
      <c r="AN3" s="238"/>
      <c r="AO3" s="238"/>
      <c r="AP3" s="238"/>
      <c r="AQ3" s="238"/>
    </row>
    <row r="4" spans="1:90" ht="15.75">
      <c r="A4" s="243" t="s">
        <v>39</v>
      </c>
      <c r="B4" s="244" t="s">
        <v>37</v>
      </c>
      <c r="C4" s="245"/>
      <c r="D4" s="245"/>
      <c r="E4" s="245"/>
      <c r="F4" s="245"/>
      <c r="G4" s="245"/>
      <c r="H4" s="245"/>
      <c r="I4" s="245"/>
      <c r="J4" s="245"/>
      <c r="M4" s="224" t="s">
        <v>37</v>
      </c>
      <c r="N4" s="224"/>
      <c r="O4" s="224"/>
      <c r="P4" s="224"/>
      <c r="Q4" s="224"/>
      <c r="R4" s="224"/>
      <c r="S4" s="224"/>
      <c r="T4" s="224"/>
      <c r="U4" s="224"/>
      <c r="V4" s="60"/>
      <c r="W4" s="60"/>
      <c r="X4" s="224" t="s">
        <v>37</v>
      </c>
      <c r="Y4" s="224"/>
      <c r="Z4" s="224"/>
      <c r="AA4" s="224"/>
      <c r="AB4" s="224"/>
      <c r="AC4" s="224"/>
      <c r="AD4" s="224"/>
      <c r="AE4" s="224"/>
      <c r="AF4" s="224"/>
      <c r="AG4" s="60"/>
      <c r="AH4" s="60"/>
      <c r="AI4" s="224" t="s">
        <v>37</v>
      </c>
      <c r="AJ4" s="224"/>
      <c r="AK4" s="224"/>
      <c r="AL4" s="224"/>
      <c r="AM4" s="224"/>
      <c r="AN4" s="224"/>
      <c r="AO4" s="224"/>
      <c r="AP4" s="224"/>
      <c r="AQ4" s="224"/>
      <c r="AU4" s="172" t="s">
        <v>105</v>
      </c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4"/>
    </row>
    <row r="5" spans="1:90" ht="19.5" customHeight="1">
      <c r="A5" s="243"/>
      <c r="B5" s="105" t="s">
        <v>3</v>
      </c>
      <c r="C5" s="104" t="s">
        <v>4</v>
      </c>
      <c r="D5" s="104" t="s">
        <v>5</v>
      </c>
      <c r="E5" s="104" t="s">
        <v>6</v>
      </c>
      <c r="F5" s="104" t="s">
        <v>7</v>
      </c>
      <c r="G5" s="104" t="s">
        <v>8</v>
      </c>
      <c r="H5" s="104" t="s">
        <v>9</v>
      </c>
      <c r="I5" s="104" t="s">
        <v>10</v>
      </c>
      <c r="J5" s="104" t="s">
        <v>11</v>
      </c>
      <c r="M5" s="104" t="s">
        <v>3</v>
      </c>
      <c r="N5" s="104" t="s">
        <v>4</v>
      </c>
      <c r="O5" s="104" t="s">
        <v>5</v>
      </c>
      <c r="P5" s="104" t="s">
        <v>6</v>
      </c>
      <c r="Q5" s="104" t="s">
        <v>7</v>
      </c>
      <c r="R5" s="104" t="s">
        <v>8</v>
      </c>
      <c r="S5" s="104" t="s">
        <v>9</v>
      </c>
      <c r="T5" s="104" t="s">
        <v>10</v>
      </c>
      <c r="U5" s="104" t="s">
        <v>11</v>
      </c>
      <c r="V5" s="106"/>
      <c r="W5" s="106"/>
      <c r="X5" s="107" t="s">
        <v>3</v>
      </c>
      <c r="Y5" s="104" t="s">
        <v>4</v>
      </c>
      <c r="Z5" s="104" t="s">
        <v>5</v>
      </c>
      <c r="AA5" s="104" t="s">
        <v>6</v>
      </c>
      <c r="AB5" s="104" t="s">
        <v>7</v>
      </c>
      <c r="AC5" s="104" t="s">
        <v>8</v>
      </c>
      <c r="AD5" s="104" t="s">
        <v>9</v>
      </c>
      <c r="AE5" s="104" t="s">
        <v>10</v>
      </c>
      <c r="AF5" s="107" t="s">
        <v>11</v>
      </c>
      <c r="AG5" s="106"/>
      <c r="AH5" s="106"/>
      <c r="AI5" s="104" t="s">
        <v>3</v>
      </c>
      <c r="AJ5" s="104" t="s">
        <v>4</v>
      </c>
      <c r="AK5" s="104" t="s">
        <v>5</v>
      </c>
      <c r="AL5" s="104" t="s">
        <v>6</v>
      </c>
      <c r="AM5" s="104" t="s">
        <v>7</v>
      </c>
      <c r="AN5" s="104" t="s">
        <v>8</v>
      </c>
      <c r="AO5" s="104" t="s">
        <v>9</v>
      </c>
      <c r="AP5" s="104" t="s">
        <v>10</v>
      </c>
      <c r="AQ5" s="104" t="s">
        <v>11</v>
      </c>
      <c r="AR5" s="21"/>
      <c r="AS5" s="21"/>
      <c r="AT5" s="21"/>
      <c r="AU5" s="202" t="s">
        <v>102</v>
      </c>
      <c r="AV5" s="175" t="s">
        <v>36</v>
      </c>
      <c r="AW5" s="176"/>
      <c r="AX5" s="176"/>
      <c r="AY5" s="176"/>
      <c r="AZ5" s="176"/>
      <c r="BA5" s="176"/>
      <c r="BB5" s="176"/>
      <c r="BC5" s="176"/>
      <c r="BD5" s="176"/>
      <c r="BE5" s="177"/>
      <c r="BG5" s="193" t="s">
        <v>60</v>
      </c>
      <c r="BH5" s="194"/>
      <c r="BI5" s="194"/>
      <c r="BJ5" s="194"/>
      <c r="BK5" s="194"/>
      <c r="BL5" s="194"/>
      <c r="BM5" s="194"/>
      <c r="BN5" s="194"/>
      <c r="BO5" s="194"/>
      <c r="BP5" s="195"/>
      <c r="BR5" s="196" t="s">
        <v>61</v>
      </c>
      <c r="BS5" s="197"/>
      <c r="BT5" s="197"/>
      <c r="BU5" s="197"/>
      <c r="BV5" s="197"/>
      <c r="BW5" s="197"/>
      <c r="BX5" s="197"/>
      <c r="BY5" s="197"/>
      <c r="BZ5" s="197"/>
      <c r="CA5" s="198"/>
      <c r="CB5" s="21"/>
      <c r="CC5" s="199" t="s">
        <v>62</v>
      </c>
      <c r="CD5" s="200"/>
      <c r="CE5" s="200"/>
      <c r="CF5" s="200"/>
      <c r="CG5" s="200"/>
      <c r="CH5" s="200"/>
      <c r="CI5" s="200"/>
      <c r="CJ5" s="200"/>
      <c r="CK5" s="200"/>
      <c r="CL5" s="201"/>
    </row>
    <row r="6" spans="1:90" ht="15">
      <c r="A6" s="243"/>
      <c r="B6" s="241" t="s">
        <v>38</v>
      </c>
      <c r="C6" s="242"/>
      <c r="D6" s="242"/>
      <c r="E6" s="242"/>
      <c r="F6" s="242"/>
      <c r="G6" s="242"/>
      <c r="H6" s="242"/>
      <c r="I6" s="242"/>
      <c r="J6" s="242"/>
      <c r="M6" s="242" t="s">
        <v>38</v>
      </c>
      <c r="N6" s="242"/>
      <c r="O6" s="242"/>
      <c r="P6" s="242"/>
      <c r="Q6" s="242"/>
      <c r="R6" s="242"/>
      <c r="S6" s="242"/>
      <c r="T6" s="242"/>
      <c r="U6" s="242"/>
      <c r="X6" s="242" t="s">
        <v>38</v>
      </c>
      <c r="Y6" s="242"/>
      <c r="Z6" s="242"/>
      <c r="AA6" s="242"/>
      <c r="AB6" s="242"/>
      <c r="AC6" s="242"/>
      <c r="AD6" s="242"/>
      <c r="AE6" s="242"/>
      <c r="AF6" s="242"/>
      <c r="AI6" s="242" t="s">
        <v>38</v>
      </c>
      <c r="AJ6" s="242"/>
      <c r="AK6" s="242"/>
      <c r="AL6" s="242"/>
      <c r="AM6" s="242"/>
      <c r="AN6" s="242"/>
      <c r="AO6" s="242"/>
      <c r="AP6" s="242"/>
      <c r="AQ6" s="242"/>
      <c r="AU6" s="203"/>
      <c r="AV6" s="142" t="s">
        <v>3</v>
      </c>
      <c r="AW6" s="108" t="s">
        <v>4</v>
      </c>
      <c r="AX6" s="108" t="s">
        <v>5</v>
      </c>
      <c r="AY6" s="108" t="s">
        <v>6</v>
      </c>
      <c r="AZ6" s="108" t="s">
        <v>7</v>
      </c>
      <c r="BA6" s="108" t="s">
        <v>8</v>
      </c>
      <c r="BB6" s="108" t="s">
        <v>9</v>
      </c>
      <c r="BC6" s="108" t="s">
        <v>10</v>
      </c>
      <c r="BD6" s="108" t="s">
        <v>11</v>
      </c>
      <c r="BE6" s="110" t="s">
        <v>63</v>
      </c>
      <c r="BG6" s="108" t="s">
        <v>3</v>
      </c>
      <c r="BH6" s="108" t="s">
        <v>4</v>
      </c>
      <c r="BI6" s="108" t="s">
        <v>5</v>
      </c>
      <c r="BJ6" s="108" t="s">
        <v>6</v>
      </c>
      <c r="BK6" s="108" t="s">
        <v>7</v>
      </c>
      <c r="BL6" s="108" t="s">
        <v>8</v>
      </c>
      <c r="BM6" s="108" t="s">
        <v>9</v>
      </c>
      <c r="BN6" s="108" t="s">
        <v>10</v>
      </c>
      <c r="BO6" s="108" t="s">
        <v>11</v>
      </c>
      <c r="BP6" s="110" t="s">
        <v>63</v>
      </c>
      <c r="BR6" s="108" t="s">
        <v>3</v>
      </c>
      <c r="BS6" s="108" t="s">
        <v>4</v>
      </c>
      <c r="BT6" s="108" t="s">
        <v>5</v>
      </c>
      <c r="BU6" s="108" t="s">
        <v>6</v>
      </c>
      <c r="BV6" s="108" t="s">
        <v>7</v>
      </c>
      <c r="BW6" s="108" t="s">
        <v>8</v>
      </c>
      <c r="BX6" s="108" t="s">
        <v>9</v>
      </c>
      <c r="BY6" s="108" t="s">
        <v>10</v>
      </c>
      <c r="BZ6" s="108" t="s">
        <v>11</v>
      </c>
      <c r="CA6" s="110" t="s">
        <v>63</v>
      </c>
      <c r="CB6" s="109"/>
      <c r="CC6" s="108" t="s">
        <v>3</v>
      </c>
      <c r="CD6" s="108" t="s">
        <v>4</v>
      </c>
      <c r="CE6" s="108" t="s">
        <v>5</v>
      </c>
      <c r="CF6" s="108" t="s">
        <v>6</v>
      </c>
      <c r="CG6" s="108" t="s">
        <v>7</v>
      </c>
      <c r="CH6" s="108" t="s">
        <v>8</v>
      </c>
      <c r="CI6" s="108" t="s">
        <v>9</v>
      </c>
      <c r="CJ6" s="108" t="s">
        <v>10</v>
      </c>
      <c r="CK6" s="108" t="s">
        <v>11</v>
      </c>
      <c r="CL6" s="110" t="s">
        <v>63</v>
      </c>
    </row>
    <row r="7" spans="1:90" s="14" customFormat="1" ht="12.75">
      <c r="A7" s="135" t="s">
        <v>40</v>
      </c>
      <c r="B7" s="14">
        <v>14</v>
      </c>
      <c r="C7" s="14">
        <v>18</v>
      </c>
      <c r="D7" s="14">
        <v>57</v>
      </c>
      <c r="E7" s="14">
        <v>86</v>
      </c>
      <c r="F7" s="14">
        <v>21</v>
      </c>
      <c r="G7" s="14">
        <v>32</v>
      </c>
      <c r="H7" s="14">
        <v>55</v>
      </c>
      <c r="I7" s="14">
        <v>64</v>
      </c>
      <c r="J7" s="14">
        <v>26</v>
      </c>
      <c r="M7" s="14">
        <v>13</v>
      </c>
      <c r="N7" s="14">
        <v>15</v>
      </c>
      <c r="O7" s="14">
        <v>25</v>
      </c>
      <c r="P7" s="14">
        <v>54</v>
      </c>
      <c r="Q7" s="14">
        <v>14</v>
      </c>
      <c r="R7" s="14">
        <v>14</v>
      </c>
      <c r="S7" s="14">
        <v>29</v>
      </c>
      <c r="T7" s="14">
        <v>53</v>
      </c>
      <c r="U7" s="14">
        <v>6</v>
      </c>
      <c r="X7" s="14">
        <v>3</v>
      </c>
      <c r="Y7" s="14">
        <v>12</v>
      </c>
      <c r="Z7" s="14">
        <v>234</v>
      </c>
      <c r="AA7" s="14">
        <v>71</v>
      </c>
      <c r="AB7" s="14">
        <v>19</v>
      </c>
      <c r="AC7" s="14">
        <v>31</v>
      </c>
      <c r="AD7" s="14">
        <v>56</v>
      </c>
      <c r="AE7" s="14">
        <v>129</v>
      </c>
      <c r="AF7" s="14">
        <v>41</v>
      </c>
      <c r="AI7" s="14">
        <v>6</v>
      </c>
      <c r="AJ7" s="14">
        <v>38</v>
      </c>
      <c r="AK7" s="14">
        <v>98</v>
      </c>
      <c r="AL7" s="14">
        <v>45</v>
      </c>
      <c r="AM7" s="14">
        <v>10</v>
      </c>
      <c r="AN7" s="14">
        <v>28</v>
      </c>
      <c r="AO7" s="14">
        <v>30</v>
      </c>
      <c r="AP7" s="14">
        <v>111</v>
      </c>
      <c r="AQ7" s="14">
        <v>15</v>
      </c>
      <c r="AU7" s="14">
        <v>0</v>
      </c>
      <c r="AV7" s="58">
        <v>12.3997685376539</v>
      </c>
      <c r="AW7" s="58">
        <v>9.20104278484895</v>
      </c>
      <c r="AX7" s="58">
        <v>13.0641868904513</v>
      </c>
      <c r="AY7" s="58">
        <v>16.4800338051975</v>
      </c>
      <c r="AZ7" s="58">
        <v>28.8461538461538</v>
      </c>
      <c r="BA7" s="58">
        <v>5.34045393858478</v>
      </c>
      <c r="BB7" s="58">
        <v>21.8636127017178</v>
      </c>
      <c r="BC7" s="58">
        <v>17.7712484894438</v>
      </c>
      <c r="BD7" s="58">
        <v>22.9302759632049</v>
      </c>
      <c r="BE7" s="58">
        <f>AVERAGE(AV7:BD7)</f>
        <v>16.432975217472972</v>
      </c>
      <c r="BG7" s="58">
        <v>4.83325277912034</v>
      </c>
      <c r="BH7" s="58">
        <v>3.33564975677553</v>
      </c>
      <c r="BI7" s="58">
        <v>13.3969349436719</v>
      </c>
      <c r="BJ7" s="58">
        <v>10.4722195287501</v>
      </c>
      <c r="BK7" s="58">
        <v>13.3351854424225</v>
      </c>
      <c r="BL7" s="58">
        <v>15.5199172271081</v>
      </c>
      <c r="BM7" s="58">
        <v>18.839590443686</v>
      </c>
      <c r="BN7" s="58">
        <v>10.8780108780108</v>
      </c>
      <c r="BO7" s="58">
        <v>17.8764897074756</v>
      </c>
      <c r="BP7" s="58">
        <f>AVERAGE(BG7:BO7)</f>
        <v>12.054138967446764</v>
      </c>
      <c r="BQ7" s="58"/>
      <c r="BR7" s="58">
        <v>12.8579777907656</v>
      </c>
      <c r="BS7" s="58">
        <v>7.74793388429752</v>
      </c>
      <c r="BT7" s="58">
        <v>21.1444873300889</v>
      </c>
      <c r="BU7" s="58">
        <v>17.6734490415552</v>
      </c>
      <c r="BV7" s="58">
        <v>22.6520299703781</v>
      </c>
      <c r="BW7" s="58">
        <v>15.6804181444838</v>
      </c>
      <c r="BX7" s="58">
        <v>17.6034056261865</v>
      </c>
      <c r="BY7" s="58">
        <v>12.4954061006982</v>
      </c>
      <c r="BZ7" s="58">
        <v>20.4859879389854</v>
      </c>
      <c r="CA7" s="58">
        <f>AVERAGE(BR7:BZ7)</f>
        <v>16.482343980826577</v>
      </c>
      <c r="CB7" s="58"/>
      <c r="CC7" s="58">
        <v>1.0440229685053</v>
      </c>
      <c r="CD7" s="58">
        <v>12.1720313767919</v>
      </c>
      <c r="CE7" s="58">
        <v>16.2491536899119</v>
      </c>
      <c r="CF7" s="58">
        <v>11.9209453100491</v>
      </c>
      <c r="CG7" s="58">
        <v>16.8496298187388</v>
      </c>
      <c r="CH7" s="58">
        <v>7.03090669400908</v>
      </c>
      <c r="CI7" s="58">
        <v>14.9165384160056</v>
      </c>
      <c r="CJ7" s="58">
        <v>16.6204986149584</v>
      </c>
      <c r="CK7" s="58">
        <v>7.63358778625954</v>
      </c>
      <c r="CL7" s="58">
        <f>AVERAGE(CC7:CK7)</f>
        <v>11.604146075025511</v>
      </c>
    </row>
    <row r="8" spans="1:90" s="14" customFormat="1" ht="12.75">
      <c r="A8" s="136" t="s">
        <v>41</v>
      </c>
      <c r="B8" s="14">
        <v>21</v>
      </c>
      <c r="C8" s="14">
        <v>26</v>
      </c>
      <c r="D8" s="14">
        <v>75</v>
      </c>
      <c r="E8" s="14">
        <v>73</v>
      </c>
      <c r="F8" s="14">
        <v>32</v>
      </c>
      <c r="G8" s="14">
        <v>26</v>
      </c>
      <c r="H8" s="14">
        <v>123</v>
      </c>
      <c r="I8" s="14">
        <v>319</v>
      </c>
      <c r="J8" s="14">
        <v>63</v>
      </c>
      <c r="M8" s="14">
        <v>18</v>
      </c>
      <c r="N8" s="14">
        <v>12</v>
      </c>
      <c r="O8" s="14">
        <v>13</v>
      </c>
      <c r="P8" s="14">
        <v>46</v>
      </c>
      <c r="Q8" s="14">
        <v>26</v>
      </c>
      <c r="R8" s="14">
        <v>18</v>
      </c>
      <c r="S8" s="14">
        <v>49</v>
      </c>
      <c r="T8" s="14">
        <v>209</v>
      </c>
      <c r="U8" s="14">
        <v>20</v>
      </c>
      <c r="X8" s="14">
        <v>9</v>
      </c>
      <c r="Y8" s="14">
        <v>38</v>
      </c>
      <c r="Z8" s="14">
        <v>137</v>
      </c>
      <c r="AA8" s="14">
        <v>133</v>
      </c>
      <c r="AB8" s="14">
        <v>35</v>
      </c>
      <c r="AC8" s="14">
        <v>49</v>
      </c>
      <c r="AD8" s="14">
        <v>126</v>
      </c>
      <c r="AE8" s="14">
        <v>460</v>
      </c>
      <c r="AF8" s="14">
        <v>52</v>
      </c>
      <c r="AI8" s="14">
        <v>12</v>
      </c>
      <c r="AJ8" s="14">
        <v>15</v>
      </c>
      <c r="AK8" s="14">
        <v>85</v>
      </c>
      <c r="AL8" s="14">
        <v>58</v>
      </c>
      <c r="AM8" s="14">
        <v>30</v>
      </c>
      <c r="AN8" s="14">
        <v>28</v>
      </c>
      <c r="AO8" s="14">
        <v>46</v>
      </c>
      <c r="AP8" s="14">
        <v>293</v>
      </c>
      <c r="AQ8" s="14">
        <v>32</v>
      </c>
      <c r="AU8" s="14">
        <v>15</v>
      </c>
      <c r="AV8" s="58">
        <v>13.8877407621724</v>
      </c>
      <c r="AW8" s="58">
        <v>4.14046925318202</v>
      </c>
      <c r="AX8" s="58">
        <v>11.1589929689271</v>
      </c>
      <c r="AY8" s="58">
        <v>5.3877033593915</v>
      </c>
      <c r="AZ8" s="58">
        <v>15.4109589041095</v>
      </c>
      <c r="BA8" s="58">
        <v>5.87449933244325</v>
      </c>
      <c r="BB8" s="58">
        <v>9.02307825785181</v>
      </c>
      <c r="BC8" s="58">
        <v>8.3880292870175</v>
      </c>
      <c r="BD8" s="58">
        <v>10.3986135181975</v>
      </c>
      <c r="BE8" s="58">
        <f aca="true" t="shared" si="0" ref="BE8:BE30">AVERAGE(AV8:BD8)</f>
        <v>9.296676182588065</v>
      </c>
      <c r="BG8" s="58">
        <v>5.79990333494441</v>
      </c>
      <c r="BH8" s="58">
        <v>3.33564975677553</v>
      </c>
      <c r="BI8" s="58">
        <v>9.13427382523089</v>
      </c>
      <c r="BJ8" s="58">
        <v>6.98147968583341</v>
      </c>
      <c r="BK8" s="58">
        <v>10.0013890818169</v>
      </c>
      <c r="BL8" s="58">
        <v>10.3466114847387</v>
      </c>
      <c r="BM8" s="58">
        <v>6.55290102389078</v>
      </c>
      <c r="BN8" s="58">
        <v>5.24475524475524</v>
      </c>
      <c r="BO8" s="58">
        <v>6.50054171180931</v>
      </c>
      <c r="BP8" s="58">
        <f aca="true" t="shared" si="1" ref="BP8:BP30">AVERAGE(BG8:BO8)</f>
        <v>7.099722794421686</v>
      </c>
      <c r="BQ8" s="58"/>
      <c r="BR8" s="58">
        <v>4.67562828755114</v>
      </c>
      <c r="BS8" s="58">
        <v>4.13223140495867</v>
      </c>
      <c r="BT8" s="58">
        <v>9.26329921127706</v>
      </c>
      <c r="BU8" s="58">
        <v>9.51647256083745</v>
      </c>
      <c r="BV8" s="58">
        <v>8.0153336818261</v>
      </c>
      <c r="BW8" s="58">
        <v>5.04013440358409</v>
      </c>
      <c r="BX8" s="58">
        <v>15.1872519127883</v>
      </c>
      <c r="BY8" s="58">
        <v>7.24523547015277</v>
      </c>
      <c r="BZ8" s="58">
        <v>11.1741752394466</v>
      </c>
      <c r="CA8" s="58">
        <f aca="true" t="shared" si="2" ref="CA8:CA30">AVERAGE(BR8:BZ8)</f>
        <v>8.249973574713575</v>
      </c>
      <c r="CB8" s="58"/>
      <c r="CC8" s="58">
        <v>3.13206890551592</v>
      </c>
      <c r="CD8" s="58">
        <v>0.8114687584528</v>
      </c>
      <c r="CE8" s="58">
        <v>7.10900473933649</v>
      </c>
      <c r="CF8" s="58">
        <v>8.78385443898358</v>
      </c>
      <c r="CG8" s="58">
        <v>6.89303038039315</v>
      </c>
      <c r="CH8" s="58">
        <v>5.27318002050681</v>
      </c>
      <c r="CI8" s="58">
        <v>9.23404759086065</v>
      </c>
      <c r="CJ8" s="58">
        <v>11.3392186812333</v>
      </c>
      <c r="CK8" s="58">
        <v>5.55170020818875</v>
      </c>
      <c r="CL8" s="58">
        <f aca="true" t="shared" si="3" ref="CL8:CL30">AVERAGE(CC8:CK8)</f>
        <v>6.458619302607938</v>
      </c>
    </row>
    <row r="9" spans="1:90" s="14" customFormat="1" ht="12.75">
      <c r="A9" s="136" t="s">
        <v>42</v>
      </c>
      <c r="B9" s="14">
        <v>41</v>
      </c>
      <c r="C9" s="14">
        <v>20</v>
      </c>
      <c r="D9" s="14">
        <v>95</v>
      </c>
      <c r="E9" s="14">
        <v>90</v>
      </c>
      <c r="F9" s="14">
        <v>63</v>
      </c>
      <c r="G9" s="14">
        <v>24</v>
      </c>
      <c r="H9" s="14">
        <v>108</v>
      </c>
      <c r="I9" s="14">
        <v>353</v>
      </c>
      <c r="J9" s="14">
        <v>64</v>
      </c>
      <c r="M9" s="14">
        <v>15</v>
      </c>
      <c r="N9" s="14">
        <v>5</v>
      </c>
      <c r="O9" s="14">
        <v>38</v>
      </c>
      <c r="P9" s="14">
        <v>43</v>
      </c>
      <c r="Q9" s="14">
        <v>44</v>
      </c>
      <c r="R9" s="14">
        <v>15</v>
      </c>
      <c r="S9" s="14">
        <v>31</v>
      </c>
      <c r="T9" s="14">
        <v>237</v>
      </c>
      <c r="U9" s="14">
        <v>36</v>
      </c>
      <c r="X9" s="14">
        <v>15</v>
      </c>
      <c r="Y9" s="14">
        <v>21</v>
      </c>
      <c r="Z9" s="14">
        <v>150</v>
      </c>
      <c r="AA9" s="14">
        <v>131</v>
      </c>
      <c r="AB9" s="14">
        <v>79</v>
      </c>
      <c r="AC9" s="14">
        <v>17</v>
      </c>
      <c r="AD9" s="14">
        <v>95</v>
      </c>
      <c r="AE9" s="14">
        <v>401</v>
      </c>
      <c r="AF9" s="14">
        <v>68</v>
      </c>
      <c r="AI9" s="14">
        <v>23</v>
      </c>
      <c r="AJ9" s="14">
        <v>22</v>
      </c>
      <c r="AK9" s="14">
        <v>48</v>
      </c>
      <c r="AL9" s="14">
        <v>45</v>
      </c>
      <c r="AM9" s="14">
        <v>44</v>
      </c>
      <c r="AN9" s="14">
        <v>18</v>
      </c>
      <c r="AO9" s="14">
        <v>44</v>
      </c>
      <c r="AP9" s="14">
        <v>243</v>
      </c>
      <c r="AQ9" s="14">
        <v>25</v>
      </c>
      <c r="AU9" s="14">
        <v>30</v>
      </c>
      <c r="AV9" s="58">
        <v>6.44787963958006</v>
      </c>
      <c r="AW9" s="58">
        <v>5.98067781015181</v>
      </c>
      <c r="AX9" s="58">
        <v>2.17736448174189</v>
      </c>
      <c r="AY9" s="58">
        <v>2.85231354320726</v>
      </c>
      <c r="AZ9" s="58">
        <v>5.13698630136986</v>
      </c>
      <c r="BA9" s="58">
        <v>2.67022696929239</v>
      </c>
      <c r="BB9" s="58">
        <v>5.89970501474926</v>
      </c>
      <c r="BC9" s="58">
        <v>4.40726962538208</v>
      </c>
      <c r="BD9" s="58">
        <v>5.06599120117317</v>
      </c>
      <c r="BE9" s="58">
        <f t="shared" si="0"/>
        <v>4.515379398516419</v>
      </c>
      <c r="BG9" s="58">
        <v>0</v>
      </c>
      <c r="BH9" s="58">
        <v>4.16956219596942</v>
      </c>
      <c r="BI9" s="58">
        <v>4.87161270678981</v>
      </c>
      <c r="BJ9" s="58">
        <v>4.07252981673615</v>
      </c>
      <c r="BK9" s="58">
        <v>3.33379636060563</v>
      </c>
      <c r="BL9" s="58">
        <v>4.13864459389549</v>
      </c>
      <c r="BM9" s="58">
        <v>6.55290102389078</v>
      </c>
      <c r="BN9" s="58">
        <v>4.46775446775446</v>
      </c>
      <c r="BO9" s="58">
        <v>1.62513542795233</v>
      </c>
      <c r="BP9" s="58">
        <f t="shared" si="1"/>
        <v>3.69243739928823</v>
      </c>
      <c r="BQ9" s="58"/>
      <c r="BR9" s="58">
        <v>3.50672121566335</v>
      </c>
      <c r="BS9" s="58">
        <v>2.06611570247933</v>
      </c>
      <c r="BT9" s="58">
        <v>5.23577781506964</v>
      </c>
      <c r="BU9" s="58">
        <v>5.70988353650247</v>
      </c>
      <c r="BV9" s="58">
        <v>3.83342045652552</v>
      </c>
      <c r="BW9" s="58">
        <v>3.92010453612096</v>
      </c>
      <c r="BX9" s="58">
        <v>6.9032963239947</v>
      </c>
      <c r="BY9" s="58">
        <v>4.41014332965821</v>
      </c>
      <c r="BZ9" s="58">
        <v>3.99077687123093</v>
      </c>
      <c r="CA9" s="58">
        <f t="shared" si="2"/>
        <v>4.397359976360567</v>
      </c>
      <c r="CB9" s="58"/>
      <c r="CC9" s="58">
        <v>1.0440229685053</v>
      </c>
      <c r="CD9" s="58">
        <v>1.6229375169056</v>
      </c>
      <c r="CE9" s="58">
        <v>4.06228842247799</v>
      </c>
      <c r="CF9" s="58">
        <v>6.90159991634424</v>
      </c>
      <c r="CG9" s="58">
        <v>3.06356905795251</v>
      </c>
      <c r="CH9" s="58">
        <v>2.6365900102534</v>
      </c>
      <c r="CI9" s="58">
        <v>5.68249082514502</v>
      </c>
      <c r="CJ9" s="58">
        <v>6.52393403577808</v>
      </c>
      <c r="CK9" s="58">
        <v>4.16377515614156</v>
      </c>
      <c r="CL9" s="58">
        <f t="shared" si="3"/>
        <v>3.9668008788337445</v>
      </c>
    </row>
    <row r="10" spans="1:90" s="14" customFormat="1" ht="12.75">
      <c r="A10" s="136" t="s">
        <v>43</v>
      </c>
      <c r="B10" s="14">
        <v>29</v>
      </c>
      <c r="C10" s="14">
        <v>21</v>
      </c>
      <c r="D10" s="14">
        <v>99</v>
      </c>
      <c r="E10" s="14">
        <v>129</v>
      </c>
      <c r="F10" s="14">
        <v>64</v>
      </c>
      <c r="G10" s="14">
        <v>18</v>
      </c>
      <c r="H10" s="14">
        <v>78</v>
      </c>
      <c r="I10" s="14">
        <v>196</v>
      </c>
      <c r="J10" s="14">
        <v>71</v>
      </c>
      <c r="M10" s="14">
        <v>10</v>
      </c>
      <c r="N10" s="14">
        <v>13</v>
      </c>
      <c r="O10" s="14">
        <v>48</v>
      </c>
      <c r="P10" s="14">
        <v>36</v>
      </c>
      <c r="Q10" s="14">
        <v>39</v>
      </c>
      <c r="R10" s="14">
        <v>9</v>
      </c>
      <c r="S10" s="14">
        <v>31</v>
      </c>
      <c r="T10" s="14">
        <v>123</v>
      </c>
      <c r="U10" s="14">
        <v>26</v>
      </c>
      <c r="X10" s="14">
        <v>13</v>
      </c>
      <c r="Y10" s="14">
        <v>32</v>
      </c>
      <c r="Z10" s="14">
        <v>131</v>
      </c>
      <c r="AA10" s="14">
        <v>129</v>
      </c>
      <c r="AB10" s="14">
        <v>104</v>
      </c>
      <c r="AC10" s="14">
        <v>25</v>
      </c>
      <c r="AD10" s="14">
        <v>68</v>
      </c>
      <c r="AE10" s="14">
        <v>258</v>
      </c>
      <c r="AF10" s="14">
        <v>60</v>
      </c>
      <c r="AI10" s="14">
        <v>12</v>
      </c>
      <c r="AJ10" s="14">
        <v>17</v>
      </c>
      <c r="AK10" s="14">
        <v>63</v>
      </c>
      <c r="AL10" s="14">
        <v>56</v>
      </c>
      <c r="AM10" s="14">
        <v>29</v>
      </c>
      <c r="AN10" s="14">
        <v>13</v>
      </c>
      <c r="AO10" s="14">
        <v>40</v>
      </c>
      <c r="AP10" s="14">
        <v>139</v>
      </c>
      <c r="AQ10" s="14">
        <v>25</v>
      </c>
      <c r="AU10" s="14">
        <v>45</v>
      </c>
      <c r="AV10" s="58">
        <v>6.44787963958006</v>
      </c>
      <c r="AW10" s="58">
        <v>1.84020855696979</v>
      </c>
      <c r="AX10" s="58">
        <v>3.53821728283057</v>
      </c>
      <c r="AY10" s="58">
        <v>3.80308472427635</v>
      </c>
      <c r="AZ10" s="58">
        <v>6.32244467860906</v>
      </c>
      <c r="BA10" s="58">
        <v>2.13618157543391</v>
      </c>
      <c r="BB10" s="58">
        <v>5.20562207183758</v>
      </c>
      <c r="BC10" s="58">
        <v>3.83858967371987</v>
      </c>
      <c r="BD10" s="58">
        <v>1.86641781095853</v>
      </c>
      <c r="BE10" s="58">
        <f t="shared" si="0"/>
        <v>3.8887384460239685</v>
      </c>
      <c r="BG10" s="58">
        <v>0.96665055582407</v>
      </c>
      <c r="BH10" s="58">
        <v>2.50173731758165</v>
      </c>
      <c r="BI10" s="58">
        <v>1.82685476504617</v>
      </c>
      <c r="BJ10" s="58">
        <v>3.4907398429167</v>
      </c>
      <c r="BK10" s="58">
        <v>3.33379636060563</v>
      </c>
      <c r="BL10" s="58">
        <v>2.06932229694775</v>
      </c>
      <c r="BM10" s="58">
        <v>2.45733788395904</v>
      </c>
      <c r="BN10" s="58">
        <v>3.3022533022533</v>
      </c>
      <c r="BO10" s="58">
        <v>4.06283856988082</v>
      </c>
      <c r="BP10" s="58">
        <f t="shared" si="1"/>
        <v>2.6679478772239036</v>
      </c>
      <c r="BQ10" s="58"/>
      <c r="BR10" s="58">
        <v>3.50672121566335</v>
      </c>
      <c r="BS10" s="58">
        <v>2.06611570247933</v>
      </c>
      <c r="BT10" s="58">
        <v>6.64541030374223</v>
      </c>
      <c r="BU10" s="58">
        <v>4.89418588843068</v>
      </c>
      <c r="BV10" s="58">
        <v>4.53040599407562</v>
      </c>
      <c r="BW10" s="58">
        <v>2.80007466865783</v>
      </c>
      <c r="BX10" s="58">
        <v>7.59362595639418</v>
      </c>
      <c r="BY10" s="58">
        <v>4.09513309182548</v>
      </c>
      <c r="BZ10" s="58">
        <v>2.66051791415395</v>
      </c>
      <c r="CA10" s="58">
        <f t="shared" si="2"/>
        <v>4.310243415046961</v>
      </c>
      <c r="CB10" s="58"/>
      <c r="CC10" s="58">
        <v>4.17609187402122</v>
      </c>
      <c r="CD10" s="58">
        <v>6.49175006762239</v>
      </c>
      <c r="CE10" s="58">
        <v>2.53893026404874</v>
      </c>
      <c r="CF10" s="58">
        <v>5.64676356791801</v>
      </c>
      <c r="CG10" s="58">
        <v>3.06356905795251</v>
      </c>
      <c r="CH10" s="58">
        <v>2.6365900102534</v>
      </c>
      <c r="CI10" s="58">
        <v>4.26186811885876</v>
      </c>
      <c r="CJ10" s="58">
        <v>6.05793874750821</v>
      </c>
      <c r="CK10" s="58">
        <v>7.63358778625954</v>
      </c>
      <c r="CL10" s="58">
        <f t="shared" si="3"/>
        <v>4.723009943826976</v>
      </c>
    </row>
    <row r="11" spans="1:90" s="14" customFormat="1" ht="12.75">
      <c r="A11" s="136" t="s">
        <v>44</v>
      </c>
      <c r="B11" s="14">
        <v>24</v>
      </c>
      <c r="C11" s="14">
        <v>23</v>
      </c>
      <c r="D11" s="14">
        <v>56</v>
      </c>
      <c r="E11" s="14">
        <v>83</v>
      </c>
      <c r="F11" s="14">
        <v>71</v>
      </c>
      <c r="G11" s="14">
        <v>21</v>
      </c>
      <c r="H11" s="14">
        <v>54</v>
      </c>
      <c r="I11" s="14">
        <v>118</v>
      </c>
      <c r="J11" s="14">
        <v>77</v>
      </c>
      <c r="M11" s="14">
        <v>10</v>
      </c>
      <c r="N11" s="14">
        <v>14</v>
      </c>
      <c r="O11" s="14">
        <v>69</v>
      </c>
      <c r="P11" s="14">
        <v>55</v>
      </c>
      <c r="Q11" s="14">
        <v>35</v>
      </c>
      <c r="R11" s="14">
        <v>14</v>
      </c>
      <c r="S11" s="14">
        <v>18</v>
      </c>
      <c r="T11" s="14">
        <v>77</v>
      </c>
      <c r="U11" s="14">
        <v>20</v>
      </c>
      <c r="X11" s="14">
        <v>17</v>
      </c>
      <c r="Y11" s="14">
        <v>25</v>
      </c>
      <c r="Z11" s="14">
        <v>80</v>
      </c>
      <c r="AA11" s="14">
        <v>104</v>
      </c>
      <c r="AB11" s="14">
        <v>95</v>
      </c>
      <c r="AC11" s="14">
        <v>22</v>
      </c>
      <c r="AD11" s="14">
        <v>37</v>
      </c>
      <c r="AE11" s="14">
        <v>149</v>
      </c>
      <c r="AF11" s="14">
        <v>63</v>
      </c>
      <c r="AI11" s="14">
        <v>6</v>
      </c>
      <c r="AJ11" s="14">
        <v>9</v>
      </c>
      <c r="AK11" s="14">
        <v>34</v>
      </c>
      <c r="AL11" s="14">
        <v>23</v>
      </c>
      <c r="AM11" s="14">
        <v>34</v>
      </c>
      <c r="AN11" s="14">
        <v>10</v>
      </c>
      <c r="AO11" s="14">
        <v>23</v>
      </c>
      <c r="AP11" s="14">
        <v>73</v>
      </c>
      <c r="AQ11" s="14">
        <v>16</v>
      </c>
      <c r="AU11" s="14">
        <v>60</v>
      </c>
      <c r="AV11" s="58">
        <v>3.96792593204926</v>
      </c>
      <c r="AW11" s="58">
        <v>4.60052139242447</v>
      </c>
      <c r="AX11" s="58">
        <v>2.72170560217736</v>
      </c>
      <c r="AY11" s="58">
        <v>6.33847454046059</v>
      </c>
      <c r="AZ11" s="58">
        <v>7.50790305584825</v>
      </c>
      <c r="BA11" s="58">
        <v>1.60213618157543</v>
      </c>
      <c r="BB11" s="58">
        <v>3.12337324310255</v>
      </c>
      <c r="BC11" s="58">
        <v>3.41207970997322</v>
      </c>
      <c r="BD11" s="58">
        <v>2.39968004266097</v>
      </c>
      <c r="BE11" s="58">
        <f t="shared" si="0"/>
        <v>3.9637555222524554</v>
      </c>
      <c r="BG11" s="58">
        <v>4.83325277912034</v>
      </c>
      <c r="BH11" s="58">
        <v>0</v>
      </c>
      <c r="BI11" s="58">
        <v>3.04475794174363</v>
      </c>
      <c r="BJ11" s="58">
        <v>6.39968971201396</v>
      </c>
      <c r="BK11" s="58">
        <v>6.66759272121127</v>
      </c>
      <c r="BL11" s="58">
        <v>2.06932229694775</v>
      </c>
      <c r="BM11" s="58">
        <v>5.73378839590443</v>
      </c>
      <c r="BN11" s="58">
        <v>4.27350427350427</v>
      </c>
      <c r="BO11" s="58">
        <v>4.87540628385698</v>
      </c>
      <c r="BP11" s="58">
        <f t="shared" si="1"/>
        <v>4.210812711589181</v>
      </c>
      <c r="BQ11" s="58"/>
      <c r="BR11" s="58">
        <v>1.16890707188778</v>
      </c>
      <c r="BS11" s="58">
        <v>4.13223140495867</v>
      </c>
      <c r="BT11" s="58">
        <v>3.62476925658667</v>
      </c>
      <c r="BU11" s="58">
        <v>4.35038745638283</v>
      </c>
      <c r="BV11" s="58">
        <v>4.53040599407562</v>
      </c>
      <c r="BW11" s="58">
        <v>1.68004480119469</v>
      </c>
      <c r="BX11" s="58">
        <v>5.17747224299603</v>
      </c>
      <c r="BY11" s="58">
        <v>2.52008190266183</v>
      </c>
      <c r="BZ11" s="58">
        <v>3.99077687123093</v>
      </c>
      <c r="CA11" s="58">
        <f t="shared" si="2"/>
        <v>3.4638974446638944</v>
      </c>
      <c r="CB11" s="58"/>
      <c r="CC11" s="58">
        <v>2.08804593701061</v>
      </c>
      <c r="CD11" s="58">
        <v>3.24587503381119</v>
      </c>
      <c r="CE11" s="58">
        <v>8.63236289776574</v>
      </c>
      <c r="CF11" s="58">
        <v>8.15643626477046</v>
      </c>
      <c r="CG11" s="58">
        <v>8.42481490936941</v>
      </c>
      <c r="CH11" s="58">
        <v>2.6365900102534</v>
      </c>
      <c r="CI11" s="58">
        <v>7.10311353143127</v>
      </c>
      <c r="CJ11" s="58">
        <v>2.32997644134931</v>
      </c>
      <c r="CK11" s="58">
        <v>3.46981263011797</v>
      </c>
      <c r="CL11" s="58">
        <f t="shared" si="3"/>
        <v>5.120780850653262</v>
      </c>
    </row>
    <row r="12" spans="1:90" s="14" customFormat="1" ht="12.75">
      <c r="A12" s="136" t="s">
        <v>45</v>
      </c>
      <c r="B12" s="14">
        <v>25</v>
      </c>
      <c r="C12" s="14">
        <v>20</v>
      </c>
      <c r="D12" s="14">
        <v>63</v>
      </c>
      <c r="E12" s="14">
        <v>64</v>
      </c>
      <c r="F12" s="14">
        <v>57</v>
      </c>
      <c r="G12" s="14">
        <v>10</v>
      </c>
      <c r="H12" s="14">
        <v>29</v>
      </c>
      <c r="I12" s="14">
        <v>86</v>
      </c>
      <c r="J12" s="14">
        <v>62</v>
      </c>
      <c r="M12" s="14">
        <v>5</v>
      </c>
      <c r="N12" s="14">
        <v>15</v>
      </c>
      <c r="O12" s="14">
        <v>30</v>
      </c>
      <c r="P12" s="14">
        <v>25</v>
      </c>
      <c r="Q12" s="14">
        <v>21</v>
      </c>
      <c r="R12" s="14">
        <v>8</v>
      </c>
      <c r="S12" s="14">
        <v>25</v>
      </c>
      <c r="T12" s="14">
        <v>61</v>
      </c>
      <c r="U12" s="14">
        <v>13</v>
      </c>
      <c r="X12" s="14">
        <v>9</v>
      </c>
      <c r="Y12" s="14">
        <v>30</v>
      </c>
      <c r="Z12" s="14">
        <v>80</v>
      </c>
      <c r="AA12" s="14">
        <v>74</v>
      </c>
      <c r="AB12" s="14">
        <v>61</v>
      </c>
      <c r="AC12" s="14">
        <v>15</v>
      </c>
      <c r="AD12" s="14">
        <v>30</v>
      </c>
      <c r="AE12" s="14">
        <v>97</v>
      </c>
      <c r="AF12" s="14">
        <v>66</v>
      </c>
      <c r="AI12" s="14">
        <v>7</v>
      </c>
      <c r="AJ12" s="14">
        <v>21</v>
      </c>
      <c r="AK12" s="14">
        <v>40</v>
      </c>
      <c r="AL12" s="14">
        <v>29</v>
      </c>
      <c r="AM12" s="14">
        <v>35</v>
      </c>
      <c r="AN12" s="14">
        <v>7</v>
      </c>
      <c r="AO12" s="14">
        <v>12</v>
      </c>
      <c r="AP12" s="14">
        <v>53</v>
      </c>
      <c r="AQ12" s="14">
        <v>14</v>
      </c>
      <c r="AU12" s="14">
        <v>75</v>
      </c>
      <c r="AV12" s="58">
        <v>3.96792593204926</v>
      </c>
      <c r="AW12" s="58">
        <v>2.30026069621223</v>
      </c>
      <c r="AX12" s="58">
        <v>2.9938761623951</v>
      </c>
      <c r="AY12" s="58">
        <v>10.775406718783</v>
      </c>
      <c r="AZ12" s="58">
        <v>7.11275026343519</v>
      </c>
      <c r="BA12" s="58">
        <v>3.20427236315086</v>
      </c>
      <c r="BB12" s="58">
        <v>7.28787090057262</v>
      </c>
      <c r="BC12" s="58">
        <v>4.97594957704428</v>
      </c>
      <c r="BD12" s="58">
        <v>7.73230235968537</v>
      </c>
      <c r="BE12" s="58">
        <f t="shared" si="0"/>
        <v>5.594512774814212</v>
      </c>
      <c r="BG12" s="58">
        <v>7.73320444659255</v>
      </c>
      <c r="BH12" s="58">
        <v>0.833912439193885</v>
      </c>
      <c r="BI12" s="58">
        <v>12.1790317669745</v>
      </c>
      <c r="BJ12" s="58">
        <v>8.72684960729177</v>
      </c>
      <c r="BK12" s="58">
        <v>9.1679399916655</v>
      </c>
      <c r="BL12" s="58">
        <v>7.24262803931712</v>
      </c>
      <c r="BM12" s="58">
        <v>10.6484641638225</v>
      </c>
      <c r="BN12" s="58">
        <v>7.96425796425796</v>
      </c>
      <c r="BO12" s="58">
        <v>6.50054171180931</v>
      </c>
      <c r="BP12" s="58">
        <f t="shared" si="1"/>
        <v>7.888536681213897</v>
      </c>
      <c r="BQ12" s="58"/>
      <c r="BR12" s="58">
        <v>3.50672121566335</v>
      </c>
      <c r="BS12" s="58">
        <v>3.61570247933884</v>
      </c>
      <c r="BT12" s="58">
        <v>5.83990602450075</v>
      </c>
      <c r="BU12" s="58">
        <v>8.42887569674174</v>
      </c>
      <c r="BV12" s="58">
        <v>7.318348144276</v>
      </c>
      <c r="BW12" s="58">
        <v>2.24005973492626</v>
      </c>
      <c r="BX12" s="58">
        <v>7.59362595639418</v>
      </c>
      <c r="BY12" s="58">
        <v>6.72021840709822</v>
      </c>
      <c r="BZ12" s="58">
        <v>9.57786449095423</v>
      </c>
      <c r="CA12" s="58">
        <f t="shared" si="2"/>
        <v>6.0934802388770635</v>
      </c>
      <c r="CB12" s="58"/>
      <c r="CC12" s="58">
        <v>5.22011484252653</v>
      </c>
      <c r="CD12" s="58">
        <v>4.05734379226399</v>
      </c>
      <c r="CE12" s="58">
        <v>11.1712931618144</v>
      </c>
      <c r="CF12" s="58">
        <v>8.78385443898358</v>
      </c>
      <c r="CG12" s="58">
        <v>5.3612458514169</v>
      </c>
      <c r="CH12" s="58">
        <v>2.6365900102534</v>
      </c>
      <c r="CI12" s="58">
        <v>4.97217947200189</v>
      </c>
      <c r="CJ12" s="58">
        <v>3.88329406891552</v>
      </c>
      <c r="CK12" s="58">
        <v>6.24566273421235</v>
      </c>
      <c r="CL12" s="58">
        <f t="shared" si="3"/>
        <v>5.814619819154284</v>
      </c>
    </row>
    <row r="13" spans="1:90" s="14" customFormat="1" ht="12.75">
      <c r="A13" s="136" t="s">
        <v>46</v>
      </c>
      <c r="B13" s="14">
        <v>19</v>
      </c>
      <c r="C13" s="14">
        <v>33</v>
      </c>
      <c r="D13" s="14">
        <v>34</v>
      </c>
      <c r="E13" s="14">
        <v>35</v>
      </c>
      <c r="F13" s="14">
        <v>57</v>
      </c>
      <c r="G13" s="14">
        <v>16</v>
      </c>
      <c r="H13" s="14">
        <v>25</v>
      </c>
      <c r="I13" s="14">
        <v>70</v>
      </c>
      <c r="J13" s="14">
        <v>62</v>
      </c>
      <c r="M13" s="14">
        <v>11</v>
      </c>
      <c r="N13" s="14">
        <v>8</v>
      </c>
      <c r="O13" s="14">
        <v>13</v>
      </c>
      <c r="P13" s="14">
        <v>27</v>
      </c>
      <c r="Q13" s="14">
        <v>30</v>
      </c>
      <c r="R13" s="14">
        <v>6</v>
      </c>
      <c r="S13" s="14">
        <v>16</v>
      </c>
      <c r="T13" s="14">
        <v>32</v>
      </c>
      <c r="U13" s="14">
        <v>5</v>
      </c>
      <c r="X13" s="14">
        <v>11</v>
      </c>
      <c r="Y13" s="14">
        <v>15</v>
      </c>
      <c r="Z13" s="14">
        <v>55</v>
      </c>
      <c r="AA13" s="14">
        <v>60</v>
      </c>
      <c r="AB13" s="14">
        <v>55</v>
      </c>
      <c r="AC13" s="14">
        <v>11</v>
      </c>
      <c r="AD13" s="14">
        <v>33</v>
      </c>
      <c r="AE13" s="14">
        <v>73</v>
      </c>
      <c r="AF13" s="14">
        <v>42</v>
      </c>
      <c r="AI13" s="14">
        <v>8</v>
      </c>
      <c r="AJ13" s="14">
        <v>15</v>
      </c>
      <c r="AK13" s="14">
        <v>21</v>
      </c>
      <c r="AL13" s="14">
        <v>23</v>
      </c>
      <c r="AM13" s="14">
        <v>17</v>
      </c>
      <c r="AN13" s="14">
        <v>7</v>
      </c>
      <c r="AO13" s="14">
        <v>11</v>
      </c>
      <c r="AP13" s="14">
        <v>32</v>
      </c>
      <c r="AQ13" s="14">
        <v>18</v>
      </c>
      <c r="AU13" s="14">
        <v>90</v>
      </c>
      <c r="AV13" s="58">
        <v>4.46391667355542</v>
      </c>
      <c r="AW13" s="58">
        <v>1.38015641772734</v>
      </c>
      <c r="AX13" s="58">
        <v>4.89907008391925</v>
      </c>
      <c r="AY13" s="58">
        <v>14.2615677160363</v>
      </c>
      <c r="AZ13" s="58">
        <v>9.48366701791359</v>
      </c>
      <c r="BA13" s="58">
        <v>3.20427236315086</v>
      </c>
      <c r="BB13" s="58">
        <v>4.85858060038174</v>
      </c>
      <c r="BC13" s="58">
        <v>7.8193493353553</v>
      </c>
      <c r="BD13" s="58">
        <v>6.39914678042927</v>
      </c>
      <c r="BE13" s="58">
        <f t="shared" si="0"/>
        <v>6.30774744316323</v>
      </c>
      <c r="BG13" s="58">
        <v>17.3997100048332</v>
      </c>
      <c r="BH13" s="58">
        <v>4.16956219596942</v>
      </c>
      <c r="BI13" s="58">
        <v>2.4358063533949</v>
      </c>
      <c r="BJ13" s="58">
        <v>22.1080190051391</v>
      </c>
      <c r="BK13" s="58">
        <v>14.1686345325739</v>
      </c>
      <c r="BL13" s="58">
        <v>8.27728918779099</v>
      </c>
      <c r="BM13" s="58">
        <v>13.9249146757679</v>
      </c>
      <c r="BN13" s="58">
        <v>12.4320124320124</v>
      </c>
      <c r="BO13" s="58">
        <v>8.93824485373781</v>
      </c>
      <c r="BP13" s="58">
        <f t="shared" si="1"/>
        <v>11.539354804579956</v>
      </c>
      <c r="BQ13" s="58"/>
      <c r="BR13" s="58">
        <v>4.67562828755114</v>
      </c>
      <c r="BS13" s="58">
        <v>4.13223140495867</v>
      </c>
      <c r="BT13" s="58">
        <v>6.24265816412149</v>
      </c>
      <c r="BU13" s="58">
        <v>11.4197670730049</v>
      </c>
      <c r="BV13" s="58">
        <v>9.40930475692629</v>
      </c>
      <c r="BW13" s="58">
        <v>4.48011946985253</v>
      </c>
      <c r="BX13" s="58">
        <v>5.52263705919576</v>
      </c>
      <c r="BY13" s="58">
        <v>9.34530372237097</v>
      </c>
      <c r="BZ13" s="58">
        <v>8.51365732529265</v>
      </c>
      <c r="CA13" s="58">
        <f t="shared" si="2"/>
        <v>7.082367473697156</v>
      </c>
      <c r="CB13" s="58"/>
      <c r="CC13" s="58">
        <v>6.26413781103184</v>
      </c>
      <c r="CD13" s="58">
        <v>10.5490938598863</v>
      </c>
      <c r="CE13" s="58">
        <v>11.6790792146242</v>
      </c>
      <c r="CF13" s="58">
        <v>12.5483634842622</v>
      </c>
      <c r="CG13" s="58">
        <v>13.7860607607863</v>
      </c>
      <c r="CH13" s="58">
        <v>8.78863336751135</v>
      </c>
      <c r="CI13" s="58">
        <v>14.2062270628625</v>
      </c>
      <c r="CJ13" s="58">
        <v>4.19395759442876</v>
      </c>
      <c r="CK13" s="58">
        <v>14.5732130464954</v>
      </c>
      <c r="CL13" s="58">
        <f t="shared" si="3"/>
        <v>10.732085133543203</v>
      </c>
    </row>
    <row r="14" spans="1:90" s="14" customFormat="1" ht="12.75">
      <c r="A14" s="136" t="s">
        <v>47</v>
      </c>
      <c r="B14" s="14">
        <v>28</v>
      </c>
      <c r="C14" s="14">
        <v>19</v>
      </c>
      <c r="D14" s="14">
        <v>33</v>
      </c>
      <c r="E14" s="14">
        <v>21</v>
      </c>
      <c r="F14" s="14">
        <v>40</v>
      </c>
      <c r="G14" s="14">
        <v>20</v>
      </c>
      <c r="H14" s="14">
        <v>26</v>
      </c>
      <c r="I14" s="14">
        <v>36</v>
      </c>
      <c r="J14" s="14">
        <v>62</v>
      </c>
      <c r="M14" s="14">
        <v>8</v>
      </c>
      <c r="N14" s="14">
        <v>15</v>
      </c>
      <c r="O14" s="14">
        <v>5</v>
      </c>
      <c r="P14" s="14">
        <v>17</v>
      </c>
      <c r="Q14" s="14">
        <v>15</v>
      </c>
      <c r="R14" s="14">
        <v>8</v>
      </c>
      <c r="S14" s="14">
        <v>12</v>
      </c>
      <c r="T14" s="14">
        <v>28</v>
      </c>
      <c r="U14" s="14">
        <v>13</v>
      </c>
      <c r="X14" s="14">
        <v>11</v>
      </c>
      <c r="Y14" s="14">
        <v>13</v>
      </c>
      <c r="Z14" s="14">
        <v>40</v>
      </c>
      <c r="AA14" s="14">
        <v>31</v>
      </c>
      <c r="AB14" s="14">
        <v>35</v>
      </c>
      <c r="AC14" s="14">
        <v>13</v>
      </c>
      <c r="AD14" s="14">
        <v>26</v>
      </c>
      <c r="AE14" s="14">
        <v>37</v>
      </c>
      <c r="AF14" s="14">
        <v>51</v>
      </c>
      <c r="AI14" s="14">
        <v>5</v>
      </c>
      <c r="AJ14" s="14">
        <v>12</v>
      </c>
      <c r="AK14" s="14">
        <v>12</v>
      </c>
      <c r="AL14" s="14">
        <v>6</v>
      </c>
      <c r="AM14" s="14">
        <v>12</v>
      </c>
      <c r="AN14" s="14">
        <v>9</v>
      </c>
      <c r="AO14" s="14">
        <v>15</v>
      </c>
      <c r="AP14" s="14">
        <v>28</v>
      </c>
      <c r="AQ14" s="14">
        <v>16</v>
      </c>
      <c r="AU14" s="14">
        <v>105</v>
      </c>
      <c r="AV14" s="58">
        <v>5.45589815656774</v>
      </c>
      <c r="AW14" s="58">
        <v>2.76031283545468</v>
      </c>
      <c r="AX14" s="58">
        <v>3.81038784304831</v>
      </c>
      <c r="AY14" s="58">
        <v>11.7261778998521</v>
      </c>
      <c r="AZ14" s="58">
        <v>3.95152792413066</v>
      </c>
      <c r="BA14" s="58">
        <v>1.60213618157543</v>
      </c>
      <c r="BB14" s="58">
        <v>1.04112441436751</v>
      </c>
      <c r="BC14" s="58">
        <v>5.82896950453759</v>
      </c>
      <c r="BD14" s="58">
        <v>6.93240901213171</v>
      </c>
      <c r="BE14" s="58">
        <f t="shared" si="0"/>
        <v>4.789882641296192</v>
      </c>
      <c r="BG14" s="58">
        <v>7.73320444659255</v>
      </c>
      <c r="BH14" s="58">
        <v>7.50521195274496</v>
      </c>
      <c r="BI14" s="58">
        <v>10.3521770019283</v>
      </c>
      <c r="BJ14" s="58">
        <v>7.56326965965286</v>
      </c>
      <c r="BK14" s="58">
        <v>10.0013890818169</v>
      </c>
      <c r="BL14" s="58">
        <v>4.13864459389549</v>
      </c>
      <c r="BM14" s="58">
        <v>6.55290102389078</v>
      </c>
      <c r="BN14" s="58">
        <v>7.96425796425796</v>
      </c>
      <c r="BO14" s="58">
        <v>8.12567713976164</v>
      </c>
      <c r="BP14" s="58">
        <f t="shared" si="1"/>
        <v>7.77074809606016</v>
      </c>
      <c r="BQ14" s="58"/>
      <c r="BR14" s="58">
        <v>8.18234950321449</v>
      </c>
      <c r="BS14" s="58">
        <v>6.19834710743801</v>
      </c>
      <c r="BT14" s="58">
        <v>7.04816244336298</v>
      </c>
      <c r="BU14" s="58">
        <v>6.52558118457425</v>
      </c>
      <c r="BV14" s="58">
        <v>2.09095661265028</v>
      </c>
      <c r="BW14" s="58">
        <v>2.80007466865783</v>
      </c>
      <c r="BX14" s="58">
        <v>6.21296669159523</v>
      </c>
      <c r="BY14" s="58">
        <v>4.72515356749094</v>
      </c>
      <c r="BZ14" s="58">
        <v>3.45867328840014</v>
      </c>
      <c r="CA14" s="58">
        <f t="shared" si="2"/>
        <v>5.249140563042683</v>
      </c>
      <c r="CB14" s="58"/>
      <c r="CC14" s="58">
        <v>3.13206890551592</v>
      </c>
      <c r="CD14" s="58">
        <v>4.05734379226399</v>
      </c>
      <c r="CE14" s="58">
        <v>5.07786052809749</v>
      </c>
      <c r="CF14" s="58">
        <v>10.0386907874098</v>
      </c>
      <c r="CG14" s="58">
        <v>9.95659943834567</v>
      </c>
      <c r="CH14" s="58">
        <v>4.39431668375567</v>
      </c>
      <c r="CI14" s="58">
        <v>8.52373623771753</v>
      </c>
      <c r="CJ14" s="58">
        <v>5.59194345923835</v>
      </c>
      <c r="CK14" s="58">
        <v>4.16377515614156</v>
      </c>
      <c r="CL14" s="58">
        <f t="shared" si="3"/>
        <v>6.104037220942887</v>
      </c>
    </row>
    <row r="15" spans="1:90" s="14" customFormat="1" ht="12.75">
      <c r="A15" s="136" t="s">
        <v>48</v>
      </c>
      <c r="B15" s="14">
        <v>23</v>
      </c>
      <c r="C15" s="14">
        <v>25</v>
      </c>
      <c r="D15" s="14">
        <v>16</v>
      </c>
      <c r="E15" s="14">
        <v>16</v>
      </c>
      <c r="F15" s="14">
        <v>40</v>
      </c>
      <c r="G15" s="14">
        <v>19</v>
      </c>
      <c r="H15" s="14">
        <v>18</v>
      </c>
      <c r="I15" s="14">
        <v>23</v>
      </c>
      <c r="J15" s="14">
        <v>36</v>
      </c>
      <c r="M15" s="14">
        <v>19</v>
      </c>
      <c r="N15" s="14">
        <v>10</v>
      </c>
      <c r="O15" s="14">
        <v>7</v>
      </c>
      <c r="P15" s="14">
        <v>9</v>
      </c>
      <c r="Q15" s="14">
        <v>17</v>
      </c>
      <c r="R15" s="14">
        <v>10</v>
      </c>
      <c r="S15" s="14">
        <v>17</v>
      </c>
      <c r="T15" s="14">
        <v>29</v>
      </c>
      <c r="U15" s="14">
        <v>6</v>
      </c>
      <c r="X15" s="14">
        <v>9</v>
      </c>
      <c r="Y15" s="14">
        <v>23</v>
      </c>
      <c r="Z15" s="14">
        <v>29</v>
      </c>
      <c r="AA15" s="14">
        <v>21</v>
      </c>
      <c r="AB15" s="14">
        <v>26</v>
      </c>
      <c r="AC15" s="14">
        <v>18</v>
      </c>
      <c r="AD15" s="14">
        <v>31</v>
      </c>
      <c r="AE15" s="14">
        <v>34</v>
      </c>
      <c r="AF15" s="14">
        <v>36</v>
      </c>
      <c r="AI15" s="14">
        <v>6</v>
      </c>
      <c r="AJ15" s="14">
        <v>4</v>
      </c>
      <c r="AK15" s="14">
        <v>10</v>
      </c>
      <c r="AL15" s="14">
        <v>7</v>
      </c>
      <c r="AM15" s="14">
        <v>22</v>
      </c>
      <c r="AN15" s="14">
        <v>12</v>
      </c>
      <c r="AO15" s="14">
        <v>13</v>
      </c>
      <c r="AP15" s="14">
        <v>22</v>
      </c>
      <c r="AQ15" s="14">
        <v>10</v>
      </c>
      <c r="AU15" s="14">
        <v>120</v>
      </c>
      <c r="AV15" s="58">
        <v>2.47995370753079</v>
      </c>
      <c r="AW15" s="58">
        <v>5.52062567090937</v>
      </c>
      <c r="AX15" s="58">
        <v>1.63302336130641</v>
      </c>
      <c r="AY15" s="58">
        <v>11.409254172829</v>
      </c>
      <c r="AZ15" s="58">
        <v>4.74183350895679</v>
      </c>
      <c r="BA15" s="58">
        <v>3.20427236315086</v>
      </c>
      <c r="BB15" s="58">
        <v>3.12337324310255</v>
      </c>
      <c r="BC15" s="58">
        <v>5.11811956495983</v>
      </c>
      <c r="BD15" s="58">
        <v>6.93240901213171</v>
      </c>
      <c r="BE15" s="58">
        <f t="shared" si="0"/>
        <v>4.906984956097478</v>
      </c>
      <c r="BG15" s="58">
        <v>0.96665055582407</v>
      </c>
      <c r="BH15" s="58">
        <v>4.16956219596942</v>
      </c>
      <c r="BI15" s="58">
        <v>4.26266111844108</v>
      </c>
      <c r="BJ15" s="58">
        <v>5.23610976437506</v>
      </c>
      <c r="BK15" s="58">
        <v>1.66689818030282</v>
      </c>
      <c r="BL15" s="58">
        <v>1.03466114847387</v>
      </c>
      <c r="BM15" s="58">
        <v>2.45733788395904</v>
      </c>
      <c r="BN15" s="58">
        <v>7.77000777000776</v>
      </c>
      <c r="BO15" s="58">
        <v>5.68797399783315</v>
      </c>
      <c r="BP15" s="58">
        <f t="shared" si="1"/>
        <v>3.6946514016873633</v>
      </c>
      <c r="BQ15" s="58"/>
      <c r="BR15" s="58">
        <v>1.16890707188778</v>
      </c>
      <c r="BS15" s="58">
        <v>2.06611570247933</v>
      </c>
      <c r="BT15" s="58">
        <v>4.43027353582815</v>
      </c>
      <c r="BU15" s="58">
        <v>6.52558118457425</v>
      </c>
      <c r="BV15" s="58">
        <v>2.09095661265028</v>
      </c>
      <c r="BW15" s="58">
        <v>2.80007466865783</v>
      </c>
      <c r="BX15" s="58">
        <v>4.83230742679629</v>
      </c>
      <c r="BY15" s="58">
        <v>3.67511944138184</v>
      </c>
      <c r="BZ15" s="58">
        <v>3.99077687123093</v>
      </c>
      <c r="CA15" s="58">
        <f t="shared" si="2"/>
        <v>3.508901390609631</v>
      </c>
      <c r="CB15" s="58"/>
      <c r="CC15" s="58">
        <v>2.08804593701061</v>
      </c>
      <c r="CD15" s="58">
        <v>0.8114687584528</v>
      </c>
      <c r="CE15" s="58">
        <v>4.06228842247799</v>
      </c>
      <c r="CF15" s="58">
        <v>2.50967269685245</v>
      </c>
      <c r="CG15" s="58">
        <v>4.59535358692877</v>
      </c>
      <c r="CH15" s="58">
        <v>4.39431668375567</v>
      </c>
      <c r="CI15" s="58">
        <v>2.13093405942938</v>
      </c>
      <c r="CJ15" s="58">
        <v>3.41729878064566</v>
      </c>
      <c r="CK15" s="58">
        <v>2.77585010409437</v>
      </c>
      <c r="CL15" s="58">
        <f t="shared" si="3"/>
        <v>2.976136558849744</v>
      </c>
    </row>
    <row r="16" spans="1:90" s="14" customFormat="1" ht="12.75">
      <c r="A16" s="136" t="s">
        <v>49</v>
      </c>
      <c r="B16" s="14">
        <v>20</v>
      </c>
      <c r="C16" s="14">
        <v>17</v>
      </c>
      <c r="D16" s="14">
        <v>4</v>
      </c>
      <c r="E16" s="14">
        <v>6</v>
      </c>
      <c r="F16" s="14">
        <v>24</v>
      </c>
      <c r="G16" s="14">
        <v>12</v>
      </c>
      <c r="H16" s="14">
        <v>9</v>
      </c>
      <c r="I16" s="14">
        <v>17</v>
      </c>
      <c r="J16" s="14">
        <v>25</v>
      </c>
      <c r="M16" s="14">
        <v>12</v>
      </c>
      <c r="N16" s="14">
        <v>6</v>
      </c>
      <c r="O16" s="14">
        <v>3</v>
      </c>
      <c r="P16" s="14">
        <v>19</v>
      </c>
      <c r="Q16" s="14">
        <v>9</v>
      </c>
      <c r="R16" s="14">
        <v>12</v>
      </c>
      <c r="S16" s="14">
        <v>18</v>
      </c>
      <c r="T16" s="14">
        <v>17</v>
      </c>
      <c r="U16" s="14">
        <v>15</v>
      </c>
      <c r="X16" s="14">
        <v>5</v>
      </c>
      <c r="Y16" s="14">
        <v>15</v>
      </c>
      <c r="Z16" s="14">
        <v>22</v>
      </c>
      <c r="AA16" s="14">
        <v>17</v>
      </c>
      <c r="AB16" s="14">
        <v>26</v>
      </c>
      <c r="AC16" s="14">
        <v>9</v>
      </c>
      <c r="AD16" s="14">
        <v>30</v>
      </c>
      <c r="AE16" s="14">
        <v>19</v>
      </c>
      <c r="AF16" s="14">
        <v>28</v>
      </c>
      <c r="AI16" s="14">
        <v>13</v>
      </c>
      <c r="AJ16" s="14">
        <v>3</v>
      </c>
      <c r="AK16" s="14">
        <v>9</v>
      </c>
      <c r="AL16" s="14">
        <v>4</v>
      </c>
      <c r="AM16" s="14">
        <v>12</v>
      </c>
      <c r="AN16" s="14">
        <v>9</v>
      </c>
      <c r="AO16" s="14">
        <v>21</v>
      </c>
      <c r="AP16" s="14">
        <v>13</v>
      </c>
      <c r="AQ16" s="14">
        <v>6</v>
      </c>
      <c r="AU16" s="14">
        <v>135</v>
      </c>
      <c r="AV16" s="58">
        <v>3.96792593204926</v>
      </c>
      <c r="AW16" s="58">
        <v>3.22036497469713</v>
      </c>
      <c r="AX16" s="58">
        <v>3.26604672261283</v>
      </c>
      <c r="AY16" s="58">
        <v>7.92309317557574</v>
      </c>
      <c r="AZ16" s="58">
        <v>6.32244467860906</v>
      </c>
      <c r="BA16" s="58">
        <v>5.34045393858478</v>
      </c>
      <c r="BB16" s="58">
        <v>4.85858060038174</v>
      </c>
      <c r="BC16" s="58">
        <v>6.82415941994644</v>
      </c>
      <c r="BD16" s="58">
        <v>6.39914678042927</v>
      </c>
      <c r="BE16" s="58">
        <f t="shared" si="0"/>
        <v>5.346912913654028</v>
      </c>
      <c r="BG16" s="58">
        <v>0.96665055582407</v>
      </c>
      <c r="BH16" s="58">
        <v>2.50173731758165</v>
      </c>
      <c r="BI16" s="58">
        <v>10.961128590277</v>
      </c>
      <c r="BJ16" s="58">
        <v>5.81789973819451</v>
      </c>
      <c r="BK16" s="58">
        <v>5.00069454090845</v>
      </c>
      <c r="BL16" s="58">
        <v>6.20796689084325</v>
      </c>
      <c r="BM16" s="58">
        <v>3.27645051194539</v>
      </c>
      <c r="BN16" s="58">
        <v>4.07925407925407</v>
      </c>
      <c r="BO16" s="58">
        <v>2.43770314192849</v>
      </c>
      <c r="BP16" s="58">
        <f t="shared" si="1"/>
        <v>4.583276151861875</v>
      </c>
      <c r="BQ16" s="58"/>
      <c r="BR16" s="58">
        <v>2.33781414377557</v>
      </c>
      <c r="BS16" s="58">
        <v>4.64876033057851</v>
      </c>
      <c r="BT16" s="58">
        <v>4.02752139620741</v>
      </c>
      <c r="BU16" s="58">
        <v>6.52558118457425</v>
      </c>
      <c r="BV16" s="58">
        <v>2.78794215020038</v>
      </c>
      <c r="BW16" s="58">
        <v>5.04013440358409</v>
      </c>
      <c r="BX16" s="58">
        <v>2.07098889719841</v>
      </c>
      <c r="BY16" s="58">
        <v>3.99012967921457</v>
      </c>
      <c r="BZ16" s="58">
        <v>3.19262149698474</v>
      </c>
      <c r="CA16" s="58">
        <f t="shared" si="2"/>
        <v>3.846832631368659</v>
      </c>
      <c r="CB16" s="58"/>
      <c r="CC16" s="58">
        <v>2.08804593701061</v>
      </c>
      <c r="CD16" s="58">
        <v>0.8114687584528</v>
      </c>
      <c r="CE16" s="58">
        <v>3.55450236966824</v>
      </c>
      <c r="CF16" s="58">
        <v>1.88225452263933</v>
      </c>
      <c r="CG16" s="58">
        <v>0.765892264488129</v>
      </c>
      <c r="CH16" s="58">
        <v>2.6365900102534</v>
      </c>
      <c r="CI16" s="58">
        <v>4.26186811885876</v>
      </c>
      <c r="CJ16" s="58">
        <v>3.57263054340228</v>
      </c>
      <c r="CK16" s="58">
        <v>4.16377515614156</v>
      </c>
      <c r="CL16" s="58">
        <f t="shared" si="3"/>
        <v>2.637447520101679</v>
      </c>
    </row>
    <row r="17" spans="1:90" s="14" customFormat="1" ht="12.75">
      <c r="A17" s="136" t="s">
        <v>50</v>
      </c>
      <c r="B17" s="14">
        <v>13</v>
      </c>
      <c r="C17" s="14">
        <v>11</v>
      </c>
      <c r="D17" s="14">
        <v>7</v>
      </c>
      <c r="E17" s="14">
        <v>1</v>
      </c>
      <c r="F17" s="14">
        <v>16</v>
      </c>
      <c r="G17" s="14">
        <v>7</v>
      </c>
      <c r="H17" s="14">
        <v>11</v>
      </c>
      <c r="I17" s="14">
        <v>16</v>
      </c>
      <c r="J17" s="14">
        <v>33</v>
      </c>
      <c r="M17" s="14">
        <v>5</v>
      </c>
      <c r="N17" s="14">
        <v>2</v>
      </c>
      <c r="O17" s="14">
        <v>2</v>
      </c>
      <c r="P17" s="14">
        <v>3</v>
      </c>
      <c r="Q17" s="14">
        <v>9</v>
      </c>
      <c r="R17" s="14">
        <v>13</v>
      </c>
      <c r="S17" s="14">
        <v>7</v>
      </c>
      <c r="T17" s="14">
        <v>9</v>
      </c>
      <c r="U17" s="14">
        <v>13</v>
      </c>
      <c r="X17" s="14">
        <v>3</v>
      </c>
      <c r="Y17" s="14">
        <v>11</v>
      </c>
      <c r="Z17" s="14">
        <v>7</v>
      </c>
      <c r="AA17" s="14">
        <v>9</v>
      </c>
      <c r="AB17" s="14">
        <v>12</v>
      </c>
      <c r="AC17" s="14">
        <v>11</v>
      </c>
      <c r="AD17" s="14">
        <v>12</v>
      </c>
      <c r="AE17" s="14">
        <v>12</v>
      </c>
      <c r="AF17" s="14">
        <v>13</v>
      </c>
      <c r="AI17" s="14">
        <v>8</v>
      </c>
      <c r="AJ17" s="14">
        <v>10</v>
      </c>
      <c r="AK17" s="14">
        <v>3</v>
      </c>
      <c r="AL17" s="14">
        <v>6</v>
      </c>
      <c r="AM17" s="14">
        <v>10</v>
      </c>
      <c r="AN17" s="14">
        <v>8</v>
      </c>
      <c r="AO17" s="14">
        <v>12</v>
      </c>
      <c r="AP17" s="14">
        <v>10</v>
      </c>
      <c r="AQ17" s="14">
        <v>7</v>
      </c>
      <c r="AU17" s="14">
        <v>150</v>
      </c>
      <c r="AV17" s="58">
        <v>4.95990741506158</v>
      </c>
      <c r="AW17" s="58">
        <v>2.76031283545468</v>
      </c>
      <c r="AX17" s="58">
        <v>7.62077568609662</v>
      </c>
      <c r="AY17" s="58">
        <v>6.02155081343756</v>
      </c>
      <c r="AZ17" s="58">
        <v>6.32244467860906</v>
      </c>
      <c r="BA17" s="58">
        <v>8.54472630173564</v>
      </c>
      <c r="BB17" s="58">
        <v>6.94082942911678</v>
      </c>
      <c r="BC17" s="58">
        <v>8.1036893111864</v>
      </c>
      <c r="BD17" s="58">
        <v>6.66577789628049</v>
      </c>
      <c r="BE17" s="58">
        <f t="shared" si="0"/>
        <v>6.437779374108756</v>
      </c>
      <c r="BG17" s="58">
        <v>3.86660222329627</v>
      </c>
      <c r="BH17" s="58">
        <v>4.16956219596942</v>
      </c>
      <c r="BI17" s="58">
        <v>7.91637064853344</v>
      </c>
      <c r="BJ17" s="58">
        <v>8.14505963347231</v>
      </c>
      <c r="BK17" s="58">
        <v>5.00069454090845</v>
      </c>
      <c r="BL17" s="58">
        <v>6.20796689084325</v>
      </c>
      <c r="BM17" s="58">
        <v>5.73378839590443</v>
      </c>
      <c r="BN17" s="58">
        <v>5.24475524475524</v>
      </c>
      <c r="BO17" s="58">
        <v>0.812567713976165</v>
      </c>
      <c r="BP17" s="58">
        <f t="shared" si="1"/>
        <v>5.233040831962108</v>
      </c>
      <c r="BQ17" s="58"/>
      <c r="BR17" s="58">
        <v>5.84453535943892</v>
      </c>
      <c r="BS17" s="58">
        <v>3.61570247933884</v>
      </c>
      <c r="BT17" s="58">
        <v>6.44403423393186</v>
      </c>
      <c r="BU17" s="58">
        <v>3.26279059228712</v>
      </c>
      <c r="BV17" s="58">
        <v>7.66684091305105</v>
      </c>
      <c r="BW17" s="58">
        <v>11.2002986746313</v>
      </c>
      <c r="BX17" s="58">
        <v>7.24846114019444</v>
      </c>
      <c r="BY17" s="58">
        <v>6.61521499448731</v>
      </c>
      <c r="BZ17" s="58">
        <v>5.05498403689251</v>
      </c>
      <c r="CA17" s="58">
        <f t="shared" si="2"/>
        <v>6.328095824917039</v>
      </c>
      <c r="CB17" s="58"/>
      <c r="CC17" s="58">
        <v>8.35218374804245</v>
      </c>
      <c r="CD17" s="58">
        <v>10.5490938598863</v>
      </c>
      <c r="CE17" s="58">
        <v>7.10900473933649</v>
      </c>
      <c r="CF17" s="58">
        <v>5.0193453937049</v>
      </c>
      <c r="CG17" s="58">
        <v>3.06356905795251</v>
      </c>
      <c r="CH17" s="58">
        <v>3.51545334700454</v>
      </c>
      <c r="CI17" s="58">
        <v>4.26186811885876</v>
      </c>
      <c r="CJ17" s="58">
        <v>2.95130349237579</v>
      </c>
      <c r="CK17" s="58">
        <v>5.55170020818875</v>
      </c>
      <c r="CL17" s="58">
        <f t="shared" si="3"/>
        <v>5.5970579961500535</v>
      </c>
    </row>
    <row r="18" spans="1:90" s="14" customFormat="1" ht="12.75">
      <c r="A18" s="136" t="s">
        <v>51</v>
      </c>
      <c r="B18" s="14">
        <v>7</v>
      </c>
      <c r="C18" s="14">
        <v>12</v>
      </c>
      <c r="D18" s="14">
        <v>1</v>
      </c>
      <c r="E18" s="14">
        <v>0</v>
      </c>
      <c r="F18" s="14">
        <v>13</v>
      </c>
      <c r="G18" s="14">
        <v>6</v>
      </c>
      <c r="H18" s="14">
        <v>17</v>
      </c>
      <c r="I18" s="14">
        <v>8</v>
      </c>
      <c r="J18" s="14">
        <v>22</v>
      </c>
      <c r="M18" s="14">
        <v>1</v>
      </c>
      <c r="N18" s="14">
        <v>2</v>
      </c>
      <c r="O18" s="14">
        <v>2</v>
      </c>
      <c r="P18" s="14">
        <v>3</v>
      </c>
      <c r="Q18" s="14">
        <v>2</v>
      </c>
      <c r="R18" s="14">
        <v>8</v>
      </c>
      <c r="S18" s="14">
        <v>12</v>
      </c>
      <c r="T18" s="14">
        <v>13</v>
      </c>
      <c r="U18" s="14">
        <v>10</v>
      </c>
      <c r="X18" s="14">
        <v>5</v>
      </c>
      <c r="Y18" s="14">
        <v>6</v>
      </c>
      <c r="Z18" s="14">
        <v>6</v>
      </c>
      <c r="AA18" s="14">
        <v>8</v>
      </c>
      <c r="AB18" s="14">
        <v>5</v>
      </c>
      <c r="AC18" s="14">
        <v>7</v>
      </c>
      <c r="AD18" s="14">
        <v>15</v>
      </c>
      <c r="AE18" s="14">
        <v>14</v>
      </c>
      <c r="AF18" s="14">
        <v>20</v>
      </c>
      <c r="AI18" s="14">
        <v>3</v>
      </c>
      <c r="AJ18" s="14">
        <v>4</v>
      </c>
      <c r="AK18" s="14">
        <v>0</v>
      </c>
      <c r="AL18" s="14">
        <v>5</v>
      </c>
      <c r="AM18" s="14">
        <v>8</v>
      </c>
      <c r="AN18" s="14">
        <v>5</v>
      </c>
      <c r="AO18" s="14">
        <v>14</v>
      </c>
      <c r="AP18" s="14">
        <v>10</v>
      </c>
      <c r="AQ18" s="14">
        <v>6</v>
      </c>
      <c r="AU18" s="14">
        <v>165</v>
      </c>
      <c r="AV18" s="58">
        <v>6.44787963958006</v>
      </c>
      <c r="AW18" s="58">
        <v>3.22036497469713</v>
      </c>
      <c r="AX18" s="58">
        <v>10.6146518484917</v>
      </c>
      <c r="AY18" s="58">
        <v>8.24001690259877</v>
      </c>
      <c r="AZ18" s="58">
        <v>11.8545837723919</v>
      </c>
      <c r="BA18" s="58">
        <v>10.146862483311</v>
      </c>
      <c r="BB18" s="58">
        <v>13.5346173867777</v>
      </c>
      <c r="BC18" s="58">
        <v>15.9230386465417</v>
      </c>
      <c r="BD18" s="58">
        <v>8.53219570723903</v>
      </c>
      <c r="BE18" s="58">
        <f t="shared" si="0"/>
        <v>9.834912373514332</v>
      </c>
      <c r="BG18" s="58">
        <v>6.76655389076848</v>
      </c>
      <c r="BH18" s="58">
        <v>1.66782487838777</v>
      </c>
      <c r="BI18" s="58">
        <v>3.04475794174363</v>
      </c>
      <c r="BJ18" s="58">
        <v>3.4907398429167</v>
      </c>
      <c r="BK18" s="58">
        <v>8.33449090151409</v>
      </c>
      <c r="BL18" s="58">
        <v>6.20796689084325</v>
      </c>
      <c r="BM18" s="58">
        <v>4.09556313993174</v>
      </c>
      <c r="BN18" s="58">
        <v>6.79875679875679</v>
      </c>
      <c r="BO18" s="58">
        <v>4.06283856988082</v>
      </c>
      <c r="BP18" s="58">
        <f t="shared" si="1"/>
        <v>4.94105476163814</v>
      </c>
      <c r="BQ18" s="58"/>
      <c r="BR18" s="58">
        <v>8.18234950321449</v>
      </c>
      <c r="BS18" s="58">
        <v>6.71487603305785</v>
      </c>
      <c r="BT18" s="58">
        <v>11.2770599093807</v>
      </c>
      <c r="BU18" s="58">
        <v>11.4197670730049</v>
      </c>
      <c r="BV18" s="58">
        <v>16.0306673636522</v>
      </c>
      <c r="BW18" s="58">
        <v>13.4403584095575</v>
      </c>
      <c r="BX18" s="58">
        <v>9.66461485359259</v>
      </c>
      <c r="BY18" s="58">
        <v>12.8104163385309</v>
      </c>
      <c r="BZ18" s="58">
        <v>9.31181269953884</v>
      </c>
      <c r="CA18" s="58">
        <f t="shared" si="2"/>
        <v>10.98354690928111</v>
      </c>
      <c r="CB18" s="58"/>
      <c r="CC18" s="58">
        <v>2.08804593701061</v>
      </c>
      <c r="CD18" s="58">
        <v>12.9835001352447</v>
      </c>
      <c r="CE18" s="58">
        <v>9.64793500338524</v>
      </c>
      <c r="CF18" s="58">
        <v>7.52901809055735</v>
      </c>
      <c r="CG18" s="58">
        <v>6.89303038039315</v>
      </c>
      <c r="CH18" s="58">
        <v>13.182950051267</v>
      </c>
      <c r="CI18" s="58">
        <v>6.39280217828814</v>
      </c>
      <c r="CJ18" s="58">
        <v>6.21327051026484</v>
      </c>
      <c r="CK18" s="58">
        <v>5.55170020818875</v>
      </c>
      <c r="CL18" s="58">
        <f t="shared" si="3"/>
        <v>7.831361388288864</v>
      </c>
    </row>
    <row r="19" spans="1:90" s="14" customFormat="1" ht="12.75">
      <c r="A19" s="136" t="s">
        <v>52</v>
      </c>
      <c r="B19" s="14">
        <v>4</v>
      </c>
      <c r="C19" s="14">
        <v>6</v>
      </c>
      <c r="D19" s="14">
        <v>2</v>
      </c>
      <c r="E19" s="14">
        <v>2</v>
      </c>
      <c r="F19" s="14">
        <v>11</v>
      </c>
      <c r="G19" s="14">
        <v>3</v>
      </c>
      <c r="H19" s="14">
        <v>13</v>
      </c>
      <c r="I19" s="14">
        <v>4</v>
      </c>
      <c r="J19" s="14">
        <v>13</v>
      </c>
      <c r="M19" s="14">
        <v>0</v>
      </c>
      <c r="N19" s="14">
        <v>2</v>
      </c>
      <c r="O19" s="14">
        <v>2</v>
      </c>
      <c r="P19" s="14">
        <v>3</v>
      </c>
      <c r="Q19" s="14">
        <v>1</v>
      </c>
      <c r="R19" s="14">
        <v>6</v>
      </c>
      <c r="S19" s="14">
        <v>5</v>
      </c>
      <c r="T19" s="14">
        <v>9</v>
      </c>
      <c r="U19" s="14">
        <v>2</v>
      </c>
      <c r="X19" s="14">
        <v>3</v>
      </c>
      <c r="Y19" s="14">
        <v>1</v>
      </c>
      <c r="Z19" s="14">
        <v>1</v>
      </c>
      <c r="AA19" s="14">
        <v>11</v>
      </c>
      <c r="AB19" s="14">
        <v>7</v>
      </c>
      <c r="AC19" s="14">
        <v>7</v>
      </c>
      <c r="AD19" s="14">
        <v>19</v>
      </c>
      <c r="AE19" s="14">
        <v>8</v>
      </c>
      <c r="AF19" s="14">
        <v>4</v>
      </c>
      <c r="AI19" s="14">
        <v>1</v>
      </c>
      <c r="AJ19" s="14">
        <v>0</v>
      </c>
      <c r="AK19" s="14">
        <v>1</v>
      </c>
      <c r="AL19" s="14">
        <v>6</v>
      </c>
      <c r="AM19" s="14">
        <v>9</v>
      </c>
      <c r="AN19" s="14">
        <v>5</v>
      </c>
      <c r="AO19" s="14">
        <v>8</v>
      </c>
      <c r="AP19" s="14">
        <v>4</v>
      </c>
      <c r="AQ19" s="14">
        <v>6</v>
      </c>
      <c r="AU19" s="14">
        <v>180</v>
      </c>
      <c r="AV19" s="58">
        <v>8.92783334711085</v>
      </c>
      <c r="AW19" s="58">
        <v>14.7216684557583</v>
      </c>
      <c r="AX19" s="58">
        <v>12.7920163302336</v>
      </c>
      <c r="AY19" s="58">
        <v>7.92309317557574</v>
      </c>
      <c r="AZ19" s="58">
        <v>26.4752370916754</v>
      </c>
      <c r="BA19" s="58">
        <v>12.8170894526034</v>
      </c>
      <c r="BB19" s="58">
        <v>27.4162762450112</v>
      </c>
      <c r="BC19" s="58">
        <v>12.653128924484</v>
      </c>
      <c r="BD19" s="58">
        <v>14.1314491401146</v>
      </c>
      <c r="BE19" s="58">
        <f t="shared" si="0"/>
        <v>15.317532462507453</v>
      </c>
      <c r="BG19" s="58">
        <v>8.69985500241662</v>
      </c>
      <c r="BH19" s="58">
        <v>5.83738707435719</v>
      </c>
      <c r="BI19" s="58">
        <v>3.65370953009235</v>
      </c>
      <c r="BJ19" s="58">
        <v>14.5447493454862</v>
      </c>
      <c r="BK19" s="58">
        <v>5.83414363105986</v>
      </c>
      <c r="BL19" s="58">
        <v>18.6239006725297</v>
      </c>
      <c r="BM19" s="58">
        <v>21.296928327645</v>
      </c>
      <c r="BN19" s="58">
        <v>10.1010101010101</v>
      </c>
      <c r="BO19" s="58">
        <v>6.50054171180931</v>
      </c>
      <c r="BP19" s="58">
        <f t="shared" si="1"/>
        <v>10.565802821822926</v>
      </c>
      <c r="BQ19" s="58"/>
      <c r="BR19" s="58">
        <v>12.8579777907656</v>
      </c>
      <c r="BS19" s="58">
        <v>15.495867768595</v>
      </c>
      <c r="BT19" s="58">
        <v>18.5265984225541</v>
      </c>
      <c r="BU19" s="58">
        <v>16.5858521774595</v>
      </c>
      <c r="BV19" s="58">
        <v>21.955044432828</v>
      </c>
      <c r="BW19" s="58">
        <v>11.7603136083628</v>
      </c>
      <c r="BX19" s="58">
        <v>18.9840648909854</v>
      </c>
      <c r="BY19" s="58">
        <v>12.70541292592</v>
      </c>
      <c r="BZ19" s="58">
        <v>14.3667967364313</v>
      </c>
      <c r="CA19" s="58">
        <f t="shared" si="2"/>
        <v>15.915325417100187</v>
      </c>
      <c r="CB19" s="58"/>
      <c r="CC19" s="58">
        <v>16.7043674960849</v>
      </c>
      <c r="CD19" s="58">
        <v>1.6229375169056</v>
      </c>
      <c r="CE19" s="58">
        <v>15.7413676371022</v>
      </c>
      <c r="CF19" s="58">
        <v>10.0386907874098</v>
      </c>
      <c r="CG19" s="58">
        <v>15.3178452897625</v>
      </c>
      <c r="CH19" s="58">
        <v>10.5463600410136</v>
      </c>
      <c r="CI19" s="58">
        <v>18.4680951817213</v>
      </c>
      <c r="CJ19" s="58">
        <v>15.6885080384187</v>
      </c>
      <c r="CK19" s="58">
        <v>6.24566273421235</v>
      </c>
      <c r="CL19" s="58">
        <f t="shared" si="3"/>
        <v>12.26375941362566</v>
      </c>
    </row>
    <row r="20" spans="1:90" s="14" customFormat="1" ht="12.75">
      <c r="A20" s="136" t="s">
        <v>53</v>
      </c>
      <c r="B20" s="14">
        <v>2</v>
      </c>
      <c r="C20" s="14">
        <v>1</v>
      </c>
      <c r="D20" s="14">
        <v>6</v>
      </c>
      <c r="E20" s="14">
        <v>0</v>
      </c>
      <c r="F20" s="14">
        <v>5</v>
      </c>
      <c r="G20" s="14">
        <v>1</v>
      </c>
      <c r="H20" s="14">
        <v>7</v>
      </c>
      <c r="I20" s="14">
        <v>6</v>
      </c>
      <c r="J20" s="14">
        <v>5</v>
      </c>
      <c r="M20" s="14">
        <v>0</v>
      </c>
      <c r="N20" s="14">
        <v>2</v>
      </c>
      <c r="O20" s="14">
        <v>0</v>
      </c>
      <c r="P20" s="14">
        <v>2</v>
      </c>
      <c r="Q20" s="14">
        <v>0</v>
      </c>
      <c r="R20" s="14">
        <v>7</v>
      </c>
      <c r="S20" s="14">
        <v>1</v>
      </c>
      <c r="T20" s="14">
        <v>5</v>
      </c>
      <c r="U20" s="14">
        <v>2</v>
      </c>
      <c r="X20" s="14">
        <v>3</v>
      </c>
      <c r="Y20" s="14">
        <v>7</v>
      </c>
      <c r="Z20" s="14">
        <v>2</v>
      </c>
      <c r="AA20" s="14">
        <v>0</v>
      </c>
      <c r="AB20" s="14">
        <v>2</v>
      </c>
      <c r="AC20" s="14">
        <v>5</v>
      </c>
      <c r="AD20" s="14">
        <v>13</v>
      </c>
      <c r="AE20" s="14">
        <v>6</v>
      </c>
      <c r="AF20" s="14">
        <v>11</v>
      </c>
      <c r="AI20" s="14">
        <v>1</v>
      </c>
      <c r="AJ20" s="14">
        <v>4</v>
      </c>
      <c r="AK20" s="14">
        <v>0</v>
      </c>
      <c r="AL20" s="14">
        <v>1</v>
      </c>
      <c r="AM20" s="14">
        <v>2</v>
      </c>
      <c r="AN20" s="14">
        <v>6</v>
      </c>
      <c r="AO20" s="14">
        <v>7</v>
      </c>
      <c r="AP20" s="14">
        <v>2</v>
      </c>
      <c r="AQ20" s="14">
        <v>5</v>
      </c>
      <c r="AU20" s="14">
        <v>195</v>
      </c>
      <c r="AV20" s="58">
        <v>7.93585186409853</v>
      </c>
      <c r="AW20" s="58">
        <v>3.22036497469713</v>
      </c>
      <c r="AX20" s="58">
        <v>14.1528691313223</v>
      </c>
      <c r="AY20" s="58">
        <v>5.70462708641453</v>
      </c>
      <c r="AZ20" s="58">
        <v>7.90305584826132</v>
      </c>
      <c r="BA20" s="58">
        <v>16.0213618157543</v>
      </c>
      <c r="BB20" s="58">
        <v>10.758285615131</v>
      </c>
      <c r="BC20" s="58">
        <v>8.1036893111864</v>
      </c>
      <c r="BD20" s="58">
        <v>6.39914678042927</v>
      </c>
      <c r="BE20" s="58">
        <f t="shared" si="0"/>
        <v>8.911028047477199</v>
      </c>
      <c r="BG20" s="58">
        <v>9.66650555824069</v>
      </c>
      <c r="BH20" s="58">
        <v>5.0034746351633</v>
      </c>
      <c r="BI20" s="58">
        <v>10.3521770019283</v>
      </c>
      <c r="BJ20" s="58">
        <v>5.81789973819451</v>
      </c>
      <c r="BK20" s="58">
        <v>16.6689818030281</v>
      </c>
      <c r="BL20" s="58">
        <v>13.4505949301603</v>
      </c>
      <c r="BM20" s="58">
        <v>21.296928327645</v>
      </c>
      <c r="BN20" s="58">
        <v>7.18725718725718</v>
      </c>
      <c r="BO20" s="58">
        <v>16.2513542795232</v>
      </c>
      <c r="BP20" s="58">
        <f t="shared" si="1"/>
        <v>11.743908162348951</v>
      </c>
      <c r="BQ20" s="58"/>
      <c r="BR20" s="58">
        <v>10.52016364699</v>
      </c>
      <c r="BS20" s="58">
        <v>4.64876033057851</v>
      </c>
      <c r="BT20" s="58">
        <v>13.6935727471052</v>
      </c>
      <c r="BU20" s="58">
        <v>12.2354647210767</v>
      </c>
      <c r="BV20" s="58">
        <v>8.36382645060115</v>
      </c>
      <c r="BW20" s="58">
        <v>7.84020907224192</v>
      </c>
      <c r="BX20" s="58">
        <v>14.4969222803888</v>
      </c>
      <c r="BY20" s="58">
        <v>4.93516039271276</v>
      </c>
      <c r="BZ20" s="58">
        <v>6.38524299396949</v>
      </c>
      <c r="CA20" s="58">
        <f t="shared" si="2"/>
        <v>9.235480292851614</v>
      </c>
      <c r="CB20" s="58"/>
      <c r="CC20" s="58">
        <v>11.4842526535583</v>
      </c>
      <c r="CD20" s="58">
        <v>6.49175006762239</v>
      </c>
      <c r="CE20" s="58">
        <v>13.7102234258632</v>
      </c>
      <c r="CF20" s="58">
        <v>11.293527135836</v>
      </c>
      <c r="CG20" s="58">
        <v>15.3178452897625</v>
      </c>
      <c r="CH20" s="58">
        <v>9.66749670426249</v>
      </c>
      <c r="CI20" s="58">
        <v>14.9165384160056</v>
      </c>
      <c r="CJ20" s="58">
        <v>12.7372045460429</v>
      </c>
      <c r="CK20" s="58">
        <v>11.1034004163775</v>
      </c>
      <c r="CL20" s="58">
        <f t="shared" si="3"/>
        <v>11.858026517258988</v>
      </c>
    </row>
    <row r="21" spans="1:90" s="14" customFormat="1" ht="12.75">
      <c r="A21" s="136" t="s">
        <v>54</v>
      </c>
      <c r="B21" s="14">
        <v>2</v>
      </c>
      <c r="C21" s="14">
        <v>4</v>
      </c>
      <c r="D21" s="14">
        <v>0</v>
      </c>
      <c r="E21" s="14">
        <v>0</v>
      </c>
      <c r="F21" s="14">
        <v>3</v>
      </c>
      <c r="G21" s="14">
        <v>6</v>
      </c>
      <c r="H21" s="14">
        <v>5</v>
      </c>
      <c r="I21" s="14">
        <v>3</v>
      </c>
      <c r="J21" s="14">
        <v>7</v>
      </c>
      <c r="M21" s="14">
        <v>0</v>
      </c>
      <c r="N21" s="14">
        <v>0</v>
      </c>
      <c r="O21" s="14">
        <v>0</v>
      </c>
      <c r="P21" s="14">
        <v>2</v>
      </c>
      <c r="Q21" s="14">
        <v>1</v>
      </c>
      <c r="R21" s="14">
        <v>2</v>
      </c>
      <c r="S21" s="14">
        <v>3</v>
      </c>
      <c r="T21" s="14">
        <v>2</v>
      </c>
      <c r="U21" s="14">
        <v>0</v>
      </c>
      <c r="X21" s="14">
        <v>0</v>
      </c>
      <c r="Y21" s="14">
        <v>3</v>
      </c>
      <c r="Z21" s="14">
        <v>1</v>
      </c>
      <c r="AA21" s="14">
        <v>2</v>
      </c>
      <c r="AB21" s="14">
        <v>4</v>
      </c>
      <c r="AC21" s="14">
        <v>5</v>
      </c>
      <c r="AD21" s="14">
        <v>9</v>
      </c>
      <c r="AE21" s="14">
        <v>4</v>
      </c>
      <c r="AF21" s="14">
        <v>7</v>
      </c>
      <c r="AI21" s="14">
        <v>0</v>
      </c>
      <c r="AJ21" s="14">
        <v>0</v>
      </c>
      <c r="AK21" s="14">
        <v>2</v>
      </c>
      <c r="AL21" s="14">
        <v>0</v>
      </c>
      <c r="AM21" s="14">
        <v>2</v>
      </c>
      <c r="AN21" s="14">
        <v>3</v>
      </c>
      <c r="AO21" s="14">
        <v>6</v>
      </c>
      <c r="AP21" s="14">
        <v>0</v>
      </c>
      <c r="AQ21" s="14">
        <v>0</v>
      </c>
      <c r="AU21" s="14">
        <v>210</v>
      </c>
      <c r="AV21" s="58">
        <v>5.45589815656774</v>
      </c>
      <c r="AW21" s="58">
        <v>4.14046925318202</v>
      </c>
      <c r="AX21" s="58">
        <v>4.35472896348378</v>
      </c>
      <c r="AY21" s="58">
        <v>4.43693217832241</v>
      </c>
      <c r="AZ21" s="58">
        <v>8.69336143308745</v>
      </c>
      <c r="BA21" s="58">
        <v>4.8064085447263</v>
      </c>
      <c r="BB21" s="58">
        <v>7.63491237202845</v>
      </c>
      <c r="BC21" s="58">
        <v>4.97594957704428</v>
      </c>
      <c r="BD21" s="58">
        <v>5.06599120117317</v>
      </c>
      <c r="BE21" s="58">
        <f t="shared" si="0"/>
        <v>5.507183519957289</v>
      </c>
      <c r="BG21" s="58">
        <v>8.69985500241662</v>
      </c>
      <c r="BH21" s="58">
        <v>5.83738707435719</v>
      </c>
      <c r="BI21" s="58">
        <v>1.82685476504617</v>
      </c>
      <c r="BJ21" s="58">
        <v>8.14505963347231</v>
      </c>
      <c r="BK21" s="58">
        <v>10.8348381719683</v>
      </c>
      <c r="BL21" s="58">
        <v>5.17330574236937</v>
      </c>
      <c r="BM21" s="58">
        <v>8.19112627986348</v>
      </c>
      <c r="BN21" s="58">
        <v>3.69075369075369</v>
      </c>
      <c r="BO21" s="58">
        <v>8.93824485373781</v>
      </c>
      <c r="BP21" s="58">
        <f t="shared" si="1"/>
        <v>6.815269468220549</v>
      </c>
      <c r="BQ21" s="58"/>
      <c r="BR21" s="58">
        <v>9.35125657510228</v>
      </c>
      <c r="BS21" s="58">
        <v>2.06611570247933</v>
      </c>
      <c r="BT21" s="58">
        <v>6.64541030374223</v>
      </c>
      <c r="BU21" s="58">
        <v>8.70077491276566</v>
      </c>
      <c r="BV21" s="58">
        <v>7.66684091305105</v>
      </c>
      <c r="BW21" s="58">
        <v>6.72017920477879</v>
      </c>
      <c r="BX21" s="58">
        <v>7.93879077259391</v>
      </c>
      <c r="BY21" s="58">
        <v>4.51514674226912</v>
      </c>
      <c r="BZ21" s="58">
        <v>4.78893224547711</v>
      </c>
      <c r="CA21" s="58">
        <f t="shared" si="2"/>
        <v>6.488160819139941</v>
      </c>
      <c r="CB21" s="58"/>
      <c r="CC21" s="58">
        <v>10.440229685053</v>
      </c>
      <c r="CD21" s="58">
        <v>1.6229375169056</v>
      </c>
      <c r="CE21" s="58">
        <v>5.07786052809749</v>
      </c>
      <c r="CF21" s="58">
        <v>5.0193453937049</v>
      </c>
      <c r="CG21" s="58">
        <v>12.25427623181</v>
      </c>
      <c r="CH21" s="58">
        <v>7.03090669400908</v>
      </c>
      <c r="CI21" s="58">
        <v>10.6546702971469</v>
      </c>
      <c r="CJ21" s="58">
        <v>10.7178916302068</v>
      </c>
      <c r="CK21" s="58">
        <v>5.55170020818875</v>
      </c>
      <c r="CL21" s="58">
        <f t="shared" si="3"/>
        <v>7.596646465013614</v>
      </c>
    </row>
    <row r="22" spans="1:90" s="14" customFormat="1" ht="12.75">
      <c r="A22" s="136" t="s">
        <v>55</v>
      </c>
      <c r="B22" s="14">
        <v>1</v>
      </c>
      <c r="C22" s="14">
        <v>2</v>
      </c>
      <c r="D22" s="14">
        <v>3</v>
      </c>
      <c r="E22" s="14">
        <v>0</v>
      </c>
      <c r="F22" s="14">
        <v>3</v>
      </c>
      <c r="G22" s="14">
        <v>3</v>
      </c>
      <c r="H22" s="14">
        <v>4</v>
      </c>
      <c r="I22" s="14">
        <v>3</v>
      </c>
      <c r="J22" s="14">
        <v>1</v>
      </c>
      <c r="M22" s="14">
        <v>1</v>
      </c>
      <c r="N22" s="14">
        <v>1</v>
      </c>
      <c r="O22" s="14">
        <v>0</v>
      </c>
      <c r="P22" s="14">
        <v>0</v>
      </c>
      <c r="Q22" s="14">
        <v>0</v>
      </c>
      <c r="R22" s="14">
        <v>2</v>
      </c>
      <c r="S22" s="14">
        <v>0</v>
      </c>
      <c r="T22" s="14">
        <v>1</v>
      </c>
      <c r="U22" s="14">
        <v>2</v>
      </c>
      <c r="X22" s="14">
        <v>0</v>
      </c>
      <c r="Y22" s="14">
        <v>3</v>
      </c>
      <c r="Z22" s="14">
        <v>0</v>
      </c>
      <c r="AA22" s="14">
        <v>0</v>
      </c>
      <c r="AB22" s="14">
        <v>2</v>
      </c>
      <c r="AC22" s="14">
        <v>3</v>
      </c>
      <c r="AD22" s="14">
        <v>1</v>
      </c>
      <c r="AE22" s="14">
        <v>1</v>
      </c>
      <c r="AF22" s="14">
        <v>2</v>
      </c>
      <c r="AI22" s="14">
        <v>0</v>
      </c>
      <c r="AJ22" s="14">
        <v>0</v>
      </c>
      <c r="AK22" s="14">
        <v>0</v>
      </c>
      <c r="AL22" s="14">
        <v>0</v>
      </c>
      <c r="AM22" s="14">
        <v>2</v>
      </c>
      <c r="AN22" s="14">
        <v>1</v>
      </c>
      <c r="AO22" s="14">
        <v>3</v>
      </c>
      <c r="AP22" s="14">
        <v>0</v>
      </c>
      <c r="AQ22" s="14">
        <v>2</v>
      </c>
      <c r="AU22" s="14">
        <v>225</v>
      </c>
      <c r="AV22" s="58">
        <v>1.98396296602463</v>
      </c>
      <c r="AW22" s="58">
        <v>5.98067781015181</v>
      </c>
      <c r="AX22" s="58">
        <v>5.44341120435473</v>
      </c>
      <c r="AY22" s="58">
        <v>2.53538981618423</v>
      </c>
      <c r="AZ22" s="58">
        <v>4.34668071654372</v>
      </c>
      <c r="BA22" s="58">
        <v>3.73831775700934</v>
      </c>
      <c r="BB22" s="58">
        <v>5.89970501474926</v>
      </c>
      <c r="BC22" s="58">
        <v>4.97594957704428</v>
      </c>
      <c r="BD22" s="58">
        <v>5.06599120117317</v>
      </c>
      <c r="BE22" s="58">
        <f t="shared" si="0"/>
        <v>4.441120673692797</v>
      </c>
      <c r="BG22" s="58">
        <v>2.8999516674722</v>
      </c>
      <c r="BH22" s="58">
        <v>8.33912439193884</v>
      </c>
      <c r="BI22" s="58">
        <v>2.4358063533949</v>
      </c>
      <c r="BJ22" s="58">
        <v>2.90894986909725</v>
      </c>
      <c r="BK22" s="58">
        <v>9.1679399916655</v>
      </c>
      <c r="BL22" s="58">
        <v>2.06932229694775</v>
      </c>
      <c r="BM22" s="58">
        <v>5.73378839590443</v>
      </c>
      <c r="BN22" s="58">
        <v>6.02175602175602</v>
      </c>
      <c r="BO22" s="58">
        <v>4.06283856988082</v>
      </c>
      <c r="BP22" s="58">
        <f t="shared" si="1"/>
        <v>4.848830839784189</v>
      </c>
      <c r="BQ22" s="58"/>
      <c r="BR22" s="58">
        <v>4.67562828755114</v>
      </c>
      <c r="BS22" s="58">
        <v>5.16528925619834</v>
      </c>
      <c r="BT22" s="58">
        <v>3.62476925658667</v>
      </c>
      <c r="BU22" s="58">
        <v>6.79748040059817</v>
      </c>
      <c r="BV22" s="58">
        <v>6.96985537550096</v>
      </c>
      <c r="BW22" s="58">
        <v>7.84020907224192</v>
      </c>
      <c r="BX22" s="58">
        <v>7.24846114019444</v>
      </c>
      <c r="BY22" s="58">
        <v>4.09513309182548</v>
      </c>
      <c r="BZ22" s="58">
        <v>3.45867328840014</v>
      </c>
      <c r="CA22" s="58">
        <f t="shared" si="2"/>
        <v>5.541722129899696</v>
      </c>
      <c r="CB22" s="58"/>
      <c r="CC22" s="58">
        <v>4.17609187402122</v>
      </c>
      <c r="CD22" s="58">
        <v>7.30321882607519</v>
      </c>
      <c r="CE22" s="58">
        <v>5.07786052809749</v>
      </c>
      <c r="CF22" s="58">
        <v>8.15643626477046</v>
      </c>
      <c r="CG22" s="58">
        <v>9.19070717385754</v>
      </c>
      <c r="CH22" s="58">
        <v>9.66749670426249</v>
      </c>
      <c r="CI22" s="58">
        <v>4.97217947200189</v>
      </c>
      <c r="CJ22" s="58">
        <v>6.21327051026484</v>
      </c>
      <c r="CK22" s="58">
        <v>3.46981263011797</v>
      </c>
      <c r="CL22" s="58">
        <f t="shared" si="3"/>
        <v>6.469674887052121</v>
      </c>
    </row>
    <row r="23" spans="1:90" s="14" customFormat="1" ht="12.75">
      <c r="A23" s="136" t="s">
        <v>56</v>
      </c>
      <c r="B23" s="14">
        <v>0</v>
      </c>
      <c r="C23" s="14">
        <v>2</v>
      </c>
      <c r="D23" s="14">
        <v>0</v>
      </c>
      <c r="E23" s="14">
        <v>0</v>
      </c>
      <c r="F23" s="14">
        <v>2</v>
      </c>
      <c r="G23" s="14">
        <v>2</v>
      </c>
      <c r="H23" s="14">
        <v>6</v>
      </c>
      <c r="I23" s="14">
        <v>0</v>
      </c>
      <c r="J23" s="14">
        <v>7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1</v>
      </c>
      <c r="S23" s="14">
        <v>1</v>
      </c>
      <c r="T23" s="14">
        <v>0</v>
      </c>
      <c r="U23" s="14">
        <v>0</v>
      </c>
      <c r="X23" s="14">
        <v>1</v>
      </c>
      <c r="Y23" s="14">
        <v>0</v>
      </c>
      <c r="Z23" s="14">
        <v>0</v>
      </c>
      <c r="AA23" s="14">
        <v>1</v>
      </c>
      <c r="AB23" s="14">
        <v>0</v>
      </c>
      <c r="AC23" s="14">
        <v>3</v>
      </c>
      <c r="AD23" s="14">
        <v>2</v>
      </c>
      <c r="AE23" s="14">
        <v>0</v>
      </c>
      <c r="AF23" s="14">
        <v>7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3</v>
      </c>
      <c r="AP23" s="14">
        <v>1</v>
      </c>
      <c r="AQ23" s="14">
        <v>0</v>
      </c>
      <c r="AU23" s="14">
        <v>240</v>
      </c>
      <c r="AV23" s="58">
        <v>4.46391667355542</v>
      </c>
      <c r="AW23" s="58">
        <v>5.06057353166692</v>
      </c>
      <c r="AX23" s="58">
        <v>5.71558176457246</v>
      </c>
      <c r="AY23" s="58">
        <v>11.092330445806</v>
      </c>
      <c r="AZ23" s="58">
        <v>6.71759747102212</v>
      </c>
      <c r="BA23" s="58">
        <v>4.8064085447263</v>
      </c>
      <c r="BB23" s="58">
        <v>7.98195384348429</v>
      </c>
      <c r="BC23" s="58">
        <v>7.2506693836931</v>
      </c>
      <c r="BD23" s="58">
        <v>5.06599120117317</v>
      </c>
      <c r="BE23" s="58">
        <f t="shared" si="0"/>
        <v>6.461669206633308</v>
      </c>
      <c r="BG23" s="58">
        <v>4.83325277912034</v>
      </c>
      <c r="BH23" s="58">
        <v>3.33564975677553</v>
      </c>
      <c r="BI23" s="58">
        <v>4.26266111844108</v>
      </c>
      <c r="BJ23" s="58">
        <v>7.56326965965286</v>
      </c>
      <c r="BK23" s="58">
        <v>10.0013890818169</v>
      </c>
      <c r="BL23" s="58">
        <v>9.31195033626487</v>
      </c>
      <c r="BM23" s="58">
        <v>7.37201365187713</v>
      </c>
      <c r="BN23" s="58">
        <v>7.18725718725718</v>
      </c>
      <c r="BO23" s="58">
        <v>4.06283856988082</v>
      </c>
      <c r="BP23" s="58">
        <f t="shared" si="1"/>
        <v>6.436698015676301</v>
      </c>
      <c r="BQ23" s="58"/>
      <c r="BR23" s="58">
        <v>3.50672121566335</v>
      </c>
      <c r="BS23" s="58">
        <v>8.26446280991735</v>
      </c>
      <c r="BT23" s="58">
        <v>4.43027353582815</v>
      </c>
      <c r="BU23" s="58">
        <v>11.9635655050527</v>
      </c>
      <c r="BV23" s="58">
        <v>8.0153336818261</v>
      </c>
      <c r="BW23" s="58">
        <v>5.60014933731566</v>
      </c>
      <c r="BX23" s="58">
        <v>3.79681297819709</v>
      </c>
      <c r="BY23" s="58">
        <v>7.03522864493095</v>
      </c>
      <c r="BZ23" s="58">
        <v>6.65129478538488</v>
      </c>
      <c r="CA23" s="58">
        <f t="shared" si="2"/>
        <v>6.584871388235135</v>
      </c>
      <c r="CB23" s="58"/>
      <c r="CC23" s="58">
        <v>4.17609187402122</v>
      </c>
      <c r="CD23" s="58">
        <v>4.05734379226399</v>
      </c>
      <c r="CE23" s="58">
        <v>7.61679079214624</v>
      </c>
      <c r="CF23" s="58">
        <v>8.78385443898358</v>
      </c>
      <c r="CG23" s="58">
        <v>9.19070717385754</v>
      </c>
      <c r="CH23" s="58">
        <v>5.27318002050681</v>
      </c>
      <c r="CI23" s="58">
        <v>9.23404759086065</v>
      </c>
      <c r="CJ23" s="58">
        <v>4.65995288269862</v>
      </c>
      <c r="CK23" s="58">
        <v>3.46981263011797</v>
      </c>
      <c r="CL23" s="58">
        <f t="shared" si="3"/>
        <v>6.273531243939624</v>
      </c>
    </row>
    <row r="24" spans="1:90" s="14" customFormat="1" ht="12.75">
      <c r="A24" s="136" t="s">
        <v>57</v>
      </c>
      <c r="B24" s="14">
        <v>0</v>
      </c>
      <c r="C24" s="14">
        <v>2</v>
      </c>
      <c r="D24" s="14">
        <v>0</v>
      </c>
      <c r="E24" s="14">
        <v>0</v>
      </c>
      <c r="F24" s="14">
        <v>3</v>
      </c>
      <c r="G24" s="14">
        <v>2</v>
      </c>
      <c r="H24" s="14">
        <v>2</v>
      </c>
      <c r="I24" s="14">
        <v>1</v>
      </c>
      <c r="J24" s="14">
        <v>2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</v>
      </c>
      <c r="S24" s="14">
        <v>0</v>
      </c>
      <c r="T24" s="14">
        <v>0</v>
      </c>
      <c r="U24" s="14">
        <v>0</v>
      </c>
      <c r="X24" s="14">
        <v>0</v>
      </c>
      <c r="Y24" s="14">
        <v>2</v>
      </c>
      <c r="Z24" s="14">
        <v>0</v>
      </c>
      <c r="AA24" s="14">
        <v>0</v>
      </c>
      <c r="AB24" s="14">
        <v>1</v>
      </c>
      <c r="AC24" s="14">
        <v>2</v>
      </c>
      <c r="AD24" s="14">
        <v>0</v>
      </c>
      <c r="AE24" s="14">
        <v>0</v>
      </c>
      <c r="AF24" s="14">
        <v>6</v>
      </c>
      <c r="AI24" s="14">
        <v>1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4</v>
      </c>
      <c r="AP24" s="14">
        <v>1</v>
      </c>
      <c r="AQ24" s="14">
        <v>0</v>
      </c>
      <c r="AU24" s="14">
        <v>255</v>
      </c>
      <c r="AV24" s="58">
        <v>4.46391667355542</v>
      </c>
      <c r="AW24" s="58">
        <v>6.90078208863671</v>
      </c>
      <c r="AX24" s="58">
        <v>5.17124064413699</v>
      </c>
      <c r="AY24" s="58">
        <v>7.92309317557574</v>
      </c>
      <c r="AZ24" s="58">
        <v>7.50790305584825</v>
      </c>
      <c r="BA24" s="58">
        <v>5.87449933244325</v>
      </c>
      <c r="BB24" s="58">
        <v>6.94082942911678</v>
      </c>
      <c r="BC24" s="58">
        <v>12.7952989123995</v>
      </c>
      <c r="BD24" s="58">
        <v>7.46567124383415</v>
      </c>
      <c r="BE24" s="58">
        <f t="shared" si="0"/>
        <v>7.227026061727421</v>
      </c>
      <c r="BG24" s="58">
        <v>4.83325277912034</v>
      </c>
      <c r="BH24" s="58">
        <v>2.50173731758165</v>
      </c>
      <c r="BI24" s="58">
        <v>12.1790317669745</v>
      </c>
      <c r="BJ24" s="58">
        <v>11.0540095025695</v>
      </c>
      <c r="BK24" s="58">
        <v>12.5017363522711</v>
      </c>
      <c r="BL24" s="58">
        <v>9.31195033626487</v>
      </c>
      <c r="BM24" s="58">
        <v>4.09556313993174</v>
      </c>
      <c r="BN24" s="58">
        <v>10.2952602952602</v>
      </c>
      <c r="BO24" s="58">
        <v>10.5633802816901</v>
      </c>
      <c r="BP24" s="58">
        <f t="shared" si="1"/>
        <v>8.592880196851556</v>
      </c>
      <c r="BQ24" s="58"/>
      <c r="BR24" s="58">
        <v>7.0134424313267</v>
      </c>
      <c r="BS24" s="58">
        <v>10.3305785123966</v>
      </c>
      <c r="BT24" s="58">
        <v>8.05504279241483</v>
      </c>
      <c r="BU24" s="58">
        <v>12.5073639371006</v>
      </c>
      <c r="BV24" s="58">
        <v>7.66684091305105</v>
      </c>
      <c r="BW24" s="58">
        <v>5.04013440358409</v>
      </c>
      <c r="BX24" s="58">
        <v>8.28395558879365</v>
      </c>
      <c r="BY24" s="58">
        <v>12.70541292592</v>
      </c>
      <c r="BZ24" s="58">
        <v>6.65129478538488</v>
      </c>
      <c r="CA24" s="58">
        <f t="shared" si="2"/>
        <v>8.694896254441378</v>
      </c>
      <c r="CB24" s="58"/>
      <c r="CC24" s="58">
        <v>0</v>
      </c>
      <c r="CD24" s="58">
        <v>10.5490938598863</v>
      </c>
      <c r="CE24" s="58">
        <v>12.6946513202437</v>
      </c>
      <c r="CF24" s="58">
        <v>11.9209453100491</v>
      </c>
      <c r="CG24" s="58">
        <v>12.25427623181</v>
      </c>
      <c r="CH24" s="58">
        <v>6.15204335725794</v>
      </c>
      <c r="CI24" s="58">
        <v>12.0752930034331</v>
      </c>
      <c r="CJ24" s="58">
        <v>5.59194345923835</v>
      </c>
      <c r="CK24" s="58">
        <v>7.63358778625954</v>
      </c>
      <c r="CL24" s="58">
        <f t="shared" si="3"/>
        <v>8.763537147575336</v>
      </c>
    </row>
    <row r="25" spans="1:90" s="14" customFormat="1" ht="12.75">
      <c r="A25" s="136" t="s">
        <v>58</v>
      </c>
      <c r="B25" s="14">
        <v>1</v>
      </c>
      <c r="C25" s="14">
        <v>0</v>
      </c>
      <c r="D25" s="14">
        <v>0</v>
      </c>
      <c r="E25" s="14">
        <v>0</v>
      </c>
      <c r="F25" s="14">
        <v>3</v>
      </c>
      <c r="G25" s="14">
        <v>0</v>
      </c>
      <c r="H25" s="14">
        <v>4</v>
      </c>
      <c r="I25" s="14">
        <v>1</v>
      </c>
      <c r="J25" s="14">
        <v>2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3</v>
      </c>
      <c r="AD25" s="14">
        <v>2</v>
      </c>
      <c r="AE25" s="14">
        <v>0</v>
      </c>
      <c r="AF25" s="14">
        <v>1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1</v>
      </c>
      <c r="AO25" s="14">
        <v>2</v>
      </c>
      <c r="AP25" s="14">
        <v>0</v>
      </c>
      <c r="AQ25" s="14">
        <v>0</v>
      </c>
      <c r="AU25" s="14">
        <v>270</v>
      </c>
      <c r="AV25" s="58">
        <v>5.9518888980739</v>
      </c>
      <c r="AW25" s="58">
        <v>9.20104278484895</v>
      </c>
      <c r="AX25" s="58">
        <v>8.16511680653209</v>
      </c>
      <c r="AY25" s="58">
        <v>9.82463553771392</v>
      </c>
      <c r="AZ25" s="58">
        <v>5.92729188619599</v>
      </c>
      <c r="BA25" s="58">
        <v>6.40854472630173</v>
      </c>
      <c r="BB25" s="58">
        <v>7.63491237202845</v>
      </c>
      <c r="BC25" s="58">
        <v>10.2362391299196</v>
      </c>
      <c r="BD25" s="58">
        <v>8.26556459138781</v>
      </c>
      <c r="BE25" s="58">
        <f t="shared" si="0"/>
        <v>7.95724852588916</v>
      </c>
      <c r="BG25" s="58">
        <v>2.8999516674722</v>
      </c>
      <c r="BH25" s="58">
        <v>6.67129951355107</v>
      </c>
      <c r="BI25" s="58">
        <v>15.8327412970668</v>
      </c>
      <c r="BJ25" s="58">
        <v>19.1990691360418</v>
      </c>
      <c r="BK25" s="58">
        <v>9.1679399916655</v>
      </c>
      <c r="BL25" s="58">
        <v>6.20796689084325</v>
      </c>
      <c r="BM25" s="58">
        <v>22.1160409556314</v>
      </c>
      <c r="BN25" s="58">
        <v>11.4607614607614</v>
      </c>
      <c r="BO25" s="58">
        <v>10.5633802816901</v>
      </c>
      <c r="BP25" s="58">
        <f t="shared" si="1"/>
        <v>11.568794577191504</v>
      </c>
      <c r="BQ25" s="58"/>
      <c r="BR25" s="58">
        <v>4.67562828755114</v>
      </c>
      <c r="BS25" s="58">
        <v>8.78099173553719</v>
      </c>
      <c r="BT25" s="58">
        <v>8.86054707165631</v>
      </c>
      <c r="BU25" s="58">
        <v>14.9544568813159</v>
      </c>
      <c r="BV25" s="58">
        <v>9.06081198815124</v>
      </c>
      <c r="BW25" s="58">
        <v>4.48011946985253</v>
      </c>
      <c r="BX25" s="58">
        <v>8.97428522119312</v>
      </c>
      <c r="BY25" s="58">
        <v>12.6004095133091</v>
      </c>
      <c r="BZ25" s="58">
        <v>5.05498403689251</v>
      </c>
      <c r="CA25" s="58">
        <f t="shared" si="2"/>
        <v>8.60469268949545</v>
      </c>
      <c r="CB25" s="58"/>
      <c r="CC25" s="58">
        <v>10.440229685053</v>
      </c>
      <c r="CD25" s="58">
        <v>5.68028130916959</v>
      </c>
      <c r="CE25" s="58">
        <v>16.2491536899119</v>
      </c>
      <c r="CF25" s="58">
        <v>14.4306180069015</v>
      </c>
      <c r="CG25" s="58">
        <v>13.0201684962981</v>
      </c>
      <c r="CH25" s="58">
        <v>9.66749670426249</v>
      </c>
      <c r="CI25" s="58">
        <v>14.2062270628625</v>
      </c>
      <c r="CJ25" s="58">
        <v>6.05793874750821</v>
      </c>
      <c r="CK25" s="58">
        <v>10.4094378903539</v>
      </c>
      <c r="CL25" s="58">
        <f t="shared" si="3"/>
        <v>11.129061288035688</v>
      </c>
    </row>
    <row r="26" spans="1:90" s="14" customFormat="1" ht="12.75">
      <c r="A26" s="136" t="s">
        <v>59</v>
      </c>
      <c r="B26" s="14">
        <v>1</v>
      </c>
      <c r="C26" s="14">
        <v>0</v>
      </c>
      <c r="D26" s="14">
        <v>0</v>
      </c>
      <c r="E26" s="14">
        <v>0</v>
      </c>
      <c r="F26" s="14">
        <v>2</v>
      </c>
      <c r="G26" s="14">
        <v>2</v>
      </c>
      <c r="H26" s="14">
        <v>0</v>
      </c>
      <c r="I26" s="14">
        <v>0</v>
      </c>
      <c r="J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1</v>
      </c>
      <c r="AC26" s="14">
        <v>1</v>
      </c>
      <c r="AD26" s="14">
        <v>1</v>
      </c>
      <c r="AE26" s="14">
        <v>0</v>
      </c>
      <c r="AF26" s="14">
        <v>1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2</v>
      </c>
      <c r="AO26" s="14">
        <v>1</v>
      </c>
      <c r="AP26" s="14">
        <v>0</v>
      </c>
      <c r="AQ26" s="14">
        <v>0</v>
      </c>
      <c r="AU26" s="14">
        <v>285</v>
      </c>
      <c r="AV26" s="58">
        <v>5.45589815656774</v>
      </c>
      <c r="AW26" s="58">
        <v>4.60052139242447</v>
      </c>
      <c r="AX26" s="58">
        <v>6.80426400544341</v>
      </c>
      <c r="AY26" s="58">
        <v>10.1415592647369</v>
      </c>
      <c r="AZ26" s="58">
        <v>7.50790305584825</v>
      </c>
      <c r="BA26" s="58">
        <v>3.20427236315086</v>
      </c>
      <c r="BB26" s="58">
        <v>5.20562207183758</v>
      </c>
      <c r="BC26" s="58">
        <v>7.2506693836931</v>
      </c>
      <c r="BD26" s="58">
        <v>5.59925343287561</v>
      </c>
      <c r="BE26" s="58">
        <f t="shared" si="0"/>
        <v>6.196662569619769</v>
      </c>
      <c r="BG26" s="58">
        <v>0.96665055582407</v>
      </c>
      <c r="BH26" s="58">
        <v>3.33564975677553</v>
      </c>
      <c r="BI26" s="58">
        <v>7.30741906018471</v>
      </c>
      <c r="BJ26" s="58">
        <v>8.72684960729177</v>
      </c>
      <c r="BK26" s="58">
        <v>11.6682872621197</v>
      </c>
      <c r="BL26" s="58">
        <v>7.24262803931712</v>
      </c>
      <c r="BM26" s="58">
        <v>11.4675767918088</v>
      </c>
      <c r="BN26" s="58">
        <v>8.15850815850815</v>
      </c>
      <c r="BO26" s="58">
        <v>4.87540628385698</v>
      </c>
      <c r="BP26" s="58">
        <f t="shared" si="1"/>
        <v>7.08321950174298</v>
      </c>
      <c r="BQ26" s="58"/>
      <c r="BR26" s="58">
        <v>4.67562828755114</v>
      </c>
      <c r="BS26" s="58">
        <v>8.26446280991735</v>
      </c>
      <c r="BT26" s="58">
        <v>7.45091458298372</v>
      </c>
      <c r="BU26" s="58">
        <v>8.42887569674174</v>
      </c>
      <c r="BV26" s="58">
        <v>8.7123192193762</v>
      </c>
      <c r="BW26" s="58">
        <v>5.60014933731566</v>
      </c>
      <c r="BX26" s="58">
        <v>7.93879077259391</v>
      </c>
      <c r="BY26" s="58">
        <v>7.03522864493095</v>
      </c>
      <c r="BZ26" s="58">
        <v>3.72472507981553</v>
      </c>
      <c r="CA26" s="58">
        <f t="shared" si="2"/>
        <v>6.870121603469577</v>
      </c>
      <c r="CB26" s="58"/>
      <c r="CC26" s="58">
        <v>5.22011484252653</v>
      </c>
      <c r="CD26" s="58">
        <v>7.30321882607519</v>
      </c>
      <c r="CE26" s="58">
        <v>8.63236289776574</v>
      </c>
      <c r="CF26" s="58">
        <v>11.293527135836</v>
      </c>
      <c r="CG26" s="58">
        <v>9.19070717385754</v>
      </c>
      <c r="CH26" s="58">
        <v>7.90977003076021</v>
      </c>
      <c r="CI26" s="58">
        <v>7.8134248845744</v>
      </c>
      <c r="CJ26" s="58">
        <v>6.6792657985347</v>
      </c>
      <c r="CK26" s="58">
        <v>6.93962526023594</v>
      </c>
      <c r="CL26" s="58">
        <f t="shared" si="3"/>
        <v>7.886890761129584</v>
      </c>
    </row>
    <row r="27" spans="1:90" s="14" customFormat="1" ht="12.75">
      <c r="A27" s="137" t="s">
        <v>100</v>
      </c>
      <c r="B27" s="14">
        <v>0</v>
      </c>
      <c r="C27" s="14">
        <v>2</v>
      </c>
      <c r="D27" s="14">
        <v>0</v>
      </c>
      <c r="E27" s="14">
        <v>0</v>
      </c>
      <c r="F27" s="14">
        <v>5</v>
      </c>
      <c r="G27" s="14">
        <v>12</v>
      </c>
      <c r="H27" s="14">
        <v>0</v>
      </c>
      <c r="I27" s="14">
        <v>0</v>
      </c>
      <c r="J27" s="14">
        <v>3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4</v>
      </c>
      <c r="AC27" s="14">
        <v>7</v>
      </c>
      <c r="AD27" s="14">
        <v>0</v>
      </c>
      <c r="AE27" s="14">
        <v>0</v>
      </c>
      <c r="AF27" s="14">
        <v>2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1</v>
      </c>
      <c r="AO27" s="14">
        <v>1</v>
      </c>
      <c r="AP27" s="14">
        <v>0</v>
      </c>
      <c r="AQ27" s="14">
        <v>0</v>
      </c>
      <c r="AU27" s="14">
        <v>300</v>
      </c>
      <c r="AV27" s="58">
        <v>3.47193519054311</v>
      </c>
      <c r="AW27" s="58">
        <v>3.68041711393958</v>
      </c>
      <c r="AX27" s="58">
        <v>3.53821728283057</v>
      </c>
      <c r="AY27" s="58">
        <v>3.16923727023029</v>
      </c>
      <c r="AZ27" s="58">
        <v>4.34668071654372</v>
      </c>
      <c r="BA27" s="58">
        <v>3.73831775700934</v>
      </c>
      <c r="BB27" s="58">
        <v>6.59378795766094</v>
      </c>
      <c r="BC27" s="58">
        <v>3.69641968580432</v>
      </c>
      <c r="BD27" s="58">
        <v>3.99946673776829</v>
      </c>
      <c r="BE27" s="58">
        <f t="shared" si="0"/>
        <v>4.026053301370017</v>
      </c>
      <c r="BG27" s="58">
        <v>0.96665055582407</v>
      </c>
      <c r="BH27" s="58">
        <v>2.50173731758165</v>
      </c>
      <c r="BI27" s="58">
        <v>1.82685476504617</v>
      </c>
      <c r="BJ27" s="58">
        <v>6.39968971201396</v>
      </c>
      <c r="BK27" s="58">
        <v>4.16724545075704</v>
      </c>
      <c r="BL27" s="58">
        <v>4.13864459389549</v>
      </c>
      <c r="BM27" s="58">
        <v>4.09556313993174</v>
      </c>
      <c r="BN27" s="58">
        <v>6.21600621600621</v>
      </c>
      <c r="BO27" s="58">
        <v>4.06283856988082</v>
      </c>
      <c r="BP27" s="58">
        <f t="shared" si="1"/>
        <v>3.819470035659684</v>
      </c>
      <c r="BQ27" s="58"/>
      <c r="BR27" s="58">
        <v>3.50672121566335</v>
      </c>
      <c r="BS27" s="58">
        <v>3.099173553719</v>
      </c>
      <c r="BT27" s="58">
        <v>6.24265816412149</v>
      </c>
      <c r="BU27" s="58">
        <v>7.34127883264603</v>
      </c>
      <c r="BV27" s="58">
        <v>3.13643491897543</v>
      </c>
      <c r="BW27" s="58">
        <v>3.36008960238939</v>
      </c>
      <c r="BX27" s="58">
        <v>5.8678018753955</v>
      </c>
      <c r="BY27" s="58">
        <v>5.3551740431564</v>
      </c>
      <c r="BZ27" s="58">
        <v>3.45867328840014</v>
      </c>
      <c r="CA27" s="58">
        <f t="shared" si="2"/>
        <v>4.596445054940748</v>
      </c>
      <c r="CB27" s="58"/>
      <c r="CC27" s="58">
        <v>4.17609187402122</v>
      </c>
      <c r="CD27" s="58">
        <v>7.30321882607519</v>
      </c>
      <c r="CE27" s="58">
        <v>8.12457684495599</v>
      </c>
      <c r="CF27" s="58">
        <v>5.0193453937049</v>
      </c>
      <c r="CG27" s="58">
        <v>8.42481490936941</v>
      </c>
      <c r="CH27" s="58">
        <v>7.03090669400908</v>
      </c>
      <c r="CI27" s="58">
        <v>9.94435894400378</v>
      </c>
      <c r="CJ27" s="58">
        <v>3.26196701788904</v>
      </c>
      <c r="CK27" s="58">
        <v>4.85773768216516</v>
      </c>
      <c r="CL27" s="58">
        <f t="shared" si="3"/>
        <v>6.460335354021531</v>
      </c>
    </row>
    <row r="28" spans="1:90" ht="13.5" thickBot="1">
      <c r="A28" s="59" t="s">
        <v>64</v>
      </c>
      <c r="B28" s="14">
        <f aca="true" t="shared" si="4" ref="B28:J28">SUM(B7:B27)</f>
        <v>275</v>
      </c>
      <c r="C28" s="14">
        <f t="shared" si="4"/>
        <v>264</v>
      </c>
      <c r="D28" s="14">
        <f t="shared" si="4"/>
        <v>551</v>
      </c>
      <c r="E28" s="14">
        <f t="shared" si="4"/>
        <v>606</v>
      </c>
      <c r="F28" s="14">
        <f t="shared" si="4"/>
        <v>535</v>
      </c>
      <c r="G28" s="14">
        <f t="shared" si="4"/>
        <v>242</v>
      </c>
      <c r="H28" s="14">
        <f t="shared" si="4"/>
        <v>594</v>
      </c>
      <c r="I28" s="14">
        <f t="shared" si="4"/>
        <v>1324</v>
      </c>
      <c r="J28" s="14">
        <f t="shared" si="4"/>
        <v>643</v>
      </c>
      <c r="L28" s="59" t="s">
        <v>64</v>
      </c>
      <c r="M28" s="14">
        <f aca="true" t="shared" si="5" ref="M28:U28">SUM(M7:M27)</f>
        <v>128</v>
      </c>
      <c r="N28" s="14">
        <f t="shared" si="5"/>
        <v>123</v>
      </c>
      <c r="O28" s="14">
        <f t="shared" si="5"/>
        <v>257</v>
      </c>
      <c r="P28" s="14">
        <f t="shared" si="5"/>
        <v>344</v>
      </c>
      <c r="Q28" s="14">
        <f t="shared" si="5"/>
        <v>263</v>
      </c>
      <c r="R28" s="14">
        <f t="shared" si="5"/>
        <v>155</v>
      </c>
      <c r="S28" s="14">
        <f t="shared" si="5"/>
        <v>275</v>
      </c>
      <c r="T28" s="14">
        <f t="shared" si="5"/>
        <v>905</v>
      </c>
      <c r="U28" s="14">
        <f t="shared" si="5"/>
        <v>190</v>
      </c>
      <c r="W28" s="59" t="s">
        <v>64</v>
      </c>
      <c r="X28" s="14">
        <f aca="true" t="shared" si="6" ref="X28:AF28">SUM(X7:X27)</f>
        <v>117</v>
      </c>
      <c r="Y28" s="14">
        <f t="shared" si="6"/>
        <v>257</v>
      </c>
      <c r="Z28" s="14">
        <f t="shared" si="6"/>
        <v>975</v>
      </c>
      <c r="AA28" s="14">
        <f t="shared" si="6"/>
        <v>802</v>
      </c>
      <c r="AB28" s="14">
        <f t="shared" si="6"/>
        <v>573</v>
      </c>
      <c r="AC28" s="14">
        <f t="shared" si="6"/>
        <v>264</v>
      </c>
      <c r="AD28" s="14">
        <f t="shared" si="6"/>
        <v>606</v>
      </c>
      <c r="AE28" s="14">
        <f t="shared" si="6"/>
        <v>1702</v>
      </c>
      <c r="AF28" s="14">
        <f t="shared" si="6"/>
        <v>581</v>
      </c>
      <c r="AG28" s="14"/>
      <c r="AH28" s="59" t="s">
        <v>64</v>
      </c>
      <c r="AI28" s="14">
        <f aca="true" t="shared" si="7" ref="AI28:AQ28">SUM(AI7:AI27)</f>
        <v>112</v>
      </c>
      <c r="AJ28" s="14">
        <f t="shared" si="7"/>
        <v>174</v>
      </c>
      <c r="AK28" s="14">
        <f t="shared" si="7"/>
        <v>426</v>
      </c>
      <c r="AL28" s="14">
        <f t="shared" si="7"/>
        <v>314</v>
      </c>
      <c r="AM28" s="14">
        <f t="shared" si="7"/>
        <v>278</v>
      </c>
      <c r="AN28" s="14">
        <f t="shared" si="7"/>
        <v>173</v>
      </c>
      <c r="AO28" s="14">
        <f t="shared" si="7"/>
        <v>316</v>
      </c>
      <c r="AP28" s="14">
        <f t="shared" si="7"/>
        <v>1035</v>
      </c>
      <c r="AQ28" s="14">
        <f t="shared" si="7"/>
        <v>203</v>
      </c>
      <c r="AR28" s="14"/>
      <c r="AU28" s="14">
        <v>315</v>
      </c>
      <c r="AV28" s="58">
        <v>2.97594444903695</v>
      </c>
      <c r="AW28" s="58">
        <v>3.22036497469713</v>
      </c>
      <c r="AX28" s="58">
        <v>4.89907008391925</v>
      </c>
      <c r="AY28" s="58">
        <v>3.48616099725332</v>
      </c>
      <c r="AZ28" s="58">
        <v>2.76606954689146</v>
      </c>
      <c r="BA28" s="58">
        <v>6.40854472630173</v>
      </c>
      <c r="BB28" s="58">
        <v>6.59378795766094</v>
      </c>
      <c r="BC28" s="58">
        <v>5.11811956495983</v>
      </c>
      <c r="BD28" s="58">
        <v>2.93294227436341</v>
      </c>
      <c r="BE28" s="58">
        <f t="shared" si="0"/>
        <v>4.266778286120447</v>
      </c>
      <c r="BG28" s="58">
        <v>2.8999516674722</v>
      </c>
      <c r="BH28" s="58">
        <v>4.16956219596942</v>
      </c>
      <c r="BI28" s="58">
        <v>4.87161270678981</v>
      </c>
      <c r="BJ28" s="58">
        <v>5.81789973819451</v>
      </c>
      <c r="BK28" s="58">
        <v>4.16724545075704</v>
      </c>
      <c r="BL28" s="58">
        <v>5.17330574236937</v>
      </c>
      <c r="BM28" s="58">
        <v>5.73378839590443</v>
      </c>
      <c r="BN28" s="58">
        <v>7.18725718725718</v>
      </c>
      <c r="BO28" s="58">
        <v>2.43770314192849</v>
      </c>
      <c r="BP28" s="58">
        <f t="shared" si="1"/>
        <v>4.717591802960271</v>
      </c>
      <c r="BQ28" s="58"/>
      <c r="BR28" s="58">
        <v>2.33781414377557</v>
      </c>
      <c r="BS28" s="58">
        <v>2.58264462809917</v>
      </c>
      <c r="BT28" s="58">
        <v>5.23577781506964</v>
      </c>
      <c r="BU28" s="58">
        <v>5.16608510445461</v>
      </c>
      <c r="BV28" s="58">
        <v>4.53040599407562</v>
      </c>
      <c r="BW28" s="58">
        <v>2.80007466865783</v>
      </c>
      <c r="BX28" s="58">
        <v>4.14197779439682</v>
      </c>
      <c r="BY28" s="58">
        <v>5.88019110621095</v>
      </c>
      <c r="BZ28" s="58">
        <v>2.12841433132316</v>
      </c>
      <c r="CA28" s="58">
        <f t="shared" si="2"/>
        <v>3.867042842895929</v>
      </c>
      <c r="CB28" s="58"/>
      <c r="CC28" s="58">
        <v>2.08804593701061</v>
      </c>
      <c r="CD28" s="58">
        <v>8.11468758452799</v>
      </c>
      <c r="CE28" s="58">
        <v>7.61679079214624</v>
      </c>
      <c r="CF28" s="58">
        <v>5.0193453937049</v>
      </c>
      <c r="CG28" s="58">
        <v>5.3612458514169</v>
      </c>
      <c r="CH28" s="58">
        <v>3.51545334700454</v>
      </c>
      <c r="CI28" s="58">
        <v>9.23404759086065</v>
      </c>
      <c r="CJ28" s="58">
        <v>3.57263054340228</v>
      </c>
      <c r="CK28" s="58">
        <v>0</v>
      </c>
      <c r="CL28" s="58">
        <f t="shared" si="3"/>
        <v>4.9469163377860115</v>
      </c>
    </row>
    <row r="29" spans="2:90" ht="20.25" customHeight="1" thickBot="1">
      <c r="B29" s="233" t="s">
        <v>65</v>
      </c>
      <c r="C29" s="234"/>
      <c r="D29" s="234"/>
      <c r="E29" s="235"/>
      <c r="F29" s="122">
        <f>SUM(B28:J28,M28:U28,X28:AF28,AI28:AQ28)</f>
        <v>16582</v>
      </c>
      <c r="AU29" s="14">
        <v>330</v>
      </c>
      <c r="AV29" s="58">
        <v>5.9518888980739</v>
      </c>
      <c r="AW29" s="58">
        <v>6.44072994939426</v>
      </c>
      <c r="AX29" s="58">
        <v>3.81038784304831</v>
      </c>
      <c r="AY29" s="58">
        <v>4.75385590534544</v>
      </c>
      <c r="AZ29" s="58">
        <v>4.34668071654372</v>
      </c>
      <c r="BA29" s="58">
        <v>1.60213618157543</v>
      </c>
      <c r="BB29" s="58">
        <v>10.0642026722193</v>
      </c>
      <c r="BC29" s="58">
        <v>5.40245954079093</v>
      </c>
      <c r="BD29" s="58">
        <v>3.99946673776829</v>
      </c>
      <c r="BE29" s="58">
        <f t="shared" si="0"/>
        <v>5.152423160528842</v>
      </c>
      <c r="BG29" s="58">
        <v>7.73320444659255</v>
      </c>
      <c r="BH29" s="58">
        <v>9.17303683113273</v>
      </c>
      <c r="BI29" s="58">
        <v>0.608951588348726</v>
      </c>
      <c r="BJ29" s="58">
        <v>5.81789973819451</v>
      </c>
      <c r="BK29" s="58">
        <v>12.5017363522711</v>
      </c>
      <c r="BL29" s="58">
        <v>3.10398344542162</v>
      </c>
      <c r="BM29" s="58">
        <v>9.01023890784983</v>
      </c>
      <c r="BN29" s="58">
        <v>8.74125874125874</v>
      </c>
      <c r="BO29" s="58">
        <v>2.43770314192849</v>
      </c>
      <c r="BP29" s="58">
        <f t="shared" si="1"/>
        <v>6.569779243666478</v>
      </c>
      <c r="BQ29" s="58"/>
      <c r="BR29" s="58">
        <v>3.50672121566335</v>
      </c>
      <c r="BS29" s="58">
        <v>5.68181818181818</v>
      </c>
      <c r="BT29" s="58">
        <v>7.24953851317335</v>
      </c>
      <c r="BU29" s="58">
        <v>5.70988353650247</v>
      </c>
      <c r="BV29" s="58">
        <v>8.36382645060115</v>
      </c>
      <c r="BW29" s="58">
        <v>8.40022400597349</v>
      </c>
      <c r="BX29" s="58">
        <v>8.28395558879365</v>
      </c>
      <c r="BY29" s="58">
        <v>9.45030713498188</v>
      </c>
      <c r="BZ29" s="58">
        <v>2.66051791415395</v>
      </c>
      <c r="CA29" s="58">
        <f t="shared" si="2"/>
        <v>6.589643615740163</v>
      </c>
      <c r="CB29" s="58"/>
      <c r="CC29" s="58">
        <v>2.08804593701061</v>
      </c>
      <c r="CD29" s="58">
        <v>6.49175006762239</v>
      </c>
      <c r="CE29" s="58">
        <v>7.61679079214624</v>
      </c>
      <c r="CF29" s="58">
        <v>6.90159991634424</v>
      </c>
      <c r="CG29" s="58">
        <v>6.89303038039315</v>
      </c>
      <c r="CH29" s="58">
        <v>5.27318002050681</v>
      </c>
      <c r="CI29" s="58">
        <v>7.10311353143127</v>
      </c>
      <c r="CJ29" s="58">
        <v>4.19395759442876</v>
      </c>
      <c r="CK29" s="58">
        <v>2.77585010409437</v>
      </c>
      <c r="CL29" s="58">
        <f t="shared" si="3"/>
        <v>5.481924260441982</v>
      </c>
    </row>
    <row r="30" spans="2:90" s="15" customFormat="1" ht="20.25" customHeight="1" thickBot="1">
      <c r="B30" s="145"/>
      <c r="C30" s="146"/>
      <c r="D30" s="146"/>
      <c r="E30" s="146"/>
      <c r="F30" s="147"/>
      <c r="AU30" s="14">
        <v>345</v>
      </c>
      <c r="AV30" s="58">
        <v>4.46391667355542</v>
      </c>
      <c r="AW30" s="58">
        <v>7.36083422787916</v>
      </c>
      <c r="AX30" s="58">
        <v>7.62077568609662</v>
      </c>
      <c r="AY30" s="58">
        <v>15.8461863511514</v>
      </c>
      <c r="AZ30" s="58">
        <v>11.8545837723919</v>
      </c>
      <c r="BA30" s="58">
        <v>6.94259012016021</v>
      </c>
      <c r="BB30" s="58">
        <v>16.6579906298802</v>
      </c>
      <c r="BC30" s="58">
        <v>13.3639788640617</v>
      </c>
      <c r="BD30" s="58">
        <v>11.1985068657512</v>
      </c>
      <c r="BE30" s="58">
        <f t="shared" si="0"/>
        <v>10.589929243436423</v>
      </c>
      <c r="BG30" s="58">
        <v>6.76655389076848</v>
      </c>
      <c r="BH30" s="58">
        <v>7.50521195274496</v>
      </c>
      <c r="BI30" s="58">
        <v>7.91637064853344</v>
      </c>
      <c r="BJ30" s="58">
        <v>11.635799476389</v>
      </c>
      <c r="BK30" s="58">
        <v>22.503125434088</v>
      </c>
      <c r="BL30" s="58">
        <v>3.10398344542162</v>
      </c>
      <c r="BM30" s="58">
        <v>18.0204778156996</v>
      </c>
      <c r="BN30" s="58">
        <v>9.12975912975913</v>
      </c>
      <c r="BO30" s="58">
        <v>8.12567713976164</v>
      </c>
      <c r="BP30" s="58">
        <f t="shared" si="1"/>
        <v>10.52299543701843</v>
      </c>
      <c r="BQ30" s="58"/>
      <c r="BR30" s="58">
        <v>10.52016364699</v>
      </c>
      <c r="BS30" s="58">
        <v>7.23140495867768</v>
      </c>
      <c r="BT30" s="58">
        <v>15.1032052357778</v>
      </c>
      <c r="BU30" s="58">
        <v>11.4197670730049</v>
      </c>
      <c r="BV30" s="58">
        <v>14.2882035197769</v>
      </c>
      <c r="BW30" s="58">
        <v>7.28019413851036</v>
      </c>
      <c r="BX30" s="58">
        <v>17.6034056261865</v>
      </c>
      <c r="BY30" s="58">
        <v>13.7554470520291</v>
      </c>
      <c r="BZ30" s="58">
        <v>9.84391628236963</v>
      </c>
      <c r="CA30" s="58">
        <f t="shared" si="2"/>
        <v>11.893967503702541</v>
      </c>
      <c r="CB30" s="58"/>
      <c r="CC30" s="58">
        <v>5.22011484252653</v>
      </c>
      <c r="CD30" s="58">
        <v>6.49175006762239</v>
      </c>
      <c r="CE30" s="58">
        <v>17.2647257955314</v>
      </c>
      <c r="CF30" s="58">
        <v>9.41127261319669</v>
      </c>
      <c r="CG30" s="58">
        <v>13.7860607607863</v>
      </c>
      <c r="CH30" s="58">
        <v>10.5463600410136</v>
      </c>
      <c r="CI30" s="58">
        <v>19.8887178880075</v>
      </c>
      <c r="CJ30" s="58">
        <v>8.69857871437077</v>
      </c>
      <c r="CK30" s="58">
        <v>6.93962526023594</v>
      </c>
      <c r="CL30" s="58">
        <f t="shared" si="3"/>
        <v>10.916356220365678</v>
      </c>
    </row>
    <row r="31" spans="2:89" s="15" customFormat="1" ht="20.25" customHeight="1">
      <c r="B31" s="231" t="s">
        <v>110</v>
      </c>
      <c r="C31" s="232"/>
      <c r="D31" s="232"/>
      <c r="E31" s="232"/>
      <c r="F31" s="232"/>
      <c r="G31" s="232"/>
      <c r="H31" s="232"/>
      <c r="I31" s="232"/>
      <c r="J31" s="232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6"/>
      <c r="BG31" s="58"/>
      <c r="BH31" s="58"/>
      <c r="BI31" s="58"/>
      <c r="BJ31" s="58"/>
      <c r="BK31" s="58"/>
      <c r="BL31" s="58"/>
      <c r="BM31" s="58"/>
      <c r="BN31" s="58"/>
      <c r="BO31" s="58"/>
      <c r="BP31" s="14"/>
      <c r="BQ31" s="14"/>
      <c r="BR31" s="58"/>
      <c r="BS31" s="58"/>
      <c r="BT31" s="58"/>
      <c r="BU31" s="58"/>
      <c r="BV31" s="58"/>
      <c r="BW31" s="58"/>
      <c r="BX31" s="58"/>
      <c r="BY31" s="58"/>
      <c r="BZ31" s="58"/>
      <c r="CA31" s="14"/>
      <c r="CB31" s="14"/>
      <c r="CC31" s="58"/>
      <c r="CD31" s="58"/>
      <c r="CE31" s="58"/>
      <c r="CF31" s="58"/>
      <c r="CG31" s="58"/>
      <c r="CH31" s="58"/>
      <c r="CI31" s="58"/>
      <c r="CJ31" s="58"/>
      <c r="CK31" s="58"/>
    </row>
    <row r="32" spans="1:89" s="103" customFormat="1" ht="26.25" customHeight="1">
      <c r="A32"/>
      <c r="B32" s="265" t="s">
        <v>36</v>
      </c>
      <c r="C32" s="240"/>
      <c r="D32" s="240"/>
      <c r="E32" s="240"/>
      <c r="F32" s="240"/>
      <c r="G32" s="240"/>
      <c r="H32" s="240"/>
      <c r="I32" s="240"/>
      <c r="J32" s="240"/>
      <c r="K32" s="144"/>
      <c r="L32" s="144"/>
      <c r="M32" s="236" t="s">
        <v>60</v>
      </c>
      <c r="N32" s="236"/>
      <c r="O32" s="236"/>
      <c r="P32" s="236"/>
      <c r="Q32" s="236"/>
      <c r="R32" s="236"/>
      <c r="S32" s="236"/>
      <c r="T32" s="236"/>
      <c r="U32" s="236"/>
      <c r="V32" s="128"/>
      <c r="W32" s="128"/>
      <c r="X32" s="237" t="s">
        <v>61</v>
      </c>
      <c r="Y32" s="237"/>
      <c r="Z32" s="237"/>
      <c r="AA32" s="237"/>
      <c r="AB32" s="237"/>
      <c r="AC32" s="237"/>
      <c r="AD32" s="237"/>
      <c r="AE32" s="237"/>
      <c r="AF32" s="237"/>
      <c r="AG32" s="128"/>
      <c r="AH32" s="128"/>
      <c r="AI32" s="238" t="s">
        <v>62</v>
      </c>
      <c r="AJ32" s="238"/>
      <c r="AK32" s="238"/>
      <c r="AL32" s="238"/>
      <c r="AM32" s="238"/>
      <c r="AN32" s="238"/>
      <c r="AO32" s="238"/>
      <c r="AP32" s="238"/>
      <c r="AQ32" s="239"/>
      <c r="BG32" s="58"/>
      <c r="BH32" s="58"/>
      <c r="BI32" s="58"/>
      <c r="BJ32" s="58"/>
      <c r="BK32" s="58"/>
      <c r="BL32" s="58"/>
      <c r="BM32" s="58"/>
      <c r="BN32" s="58"/>
      <c r="BO32" s="58"/>
      <c r="BP32" s="14"/>
      <c r="BQ32" s="14"/>
      <c r="BR32" s="58"/>
      <c r="BS32" s="58"/>
      <c r="BT32" s="58"/>
      <c r="BU32" s="58"/>
      <c r="BV32" s="58"/>
      <c r="BW32" s="58"/>
      <c r="BX32" s="58"/>
      <c r="BY32" s="58"/>
      <c r="BZ32" s="58"/>
      <c r="CA32" s="14"/>
      <c r="CB32" s="14"/>
      <c r="CC32" s="58"/>
      <c r="CD32" s="58"/>
      <c r="CE32" s="58"/>
      <c r="CF32" s="58"/>
      <c r="CG32" s="58"/>
      <c r="CH32" s="58"/>
      <c r="CI32" s="58"/>
      <c r="CJ32" s="58"/>
      <c r="CK32" s="58"/>
    </row>
    <row r="33" spans="2:90" s="60" customFormat="1" ht="17.25" customHeight="1">
      <c r="B33" s="127" t="s">
        <v>3</v>
      </c>
      <c r="C33" s="123" t="s">
        <v>4</v>
      </c>
      <c r="D33" s="123" t="s">
        <v>5</v>
      </c>
      <c r="E33" s="123" t="s">
        <v>6</v>
      </c>
      <c r="F33" s="123" t="s">
        <v>7</v>
      </c>
      <c r="G33" s="123" t="s">
        <v>8</v>
      </c>
      <c r="H33" s="123" t="s">
        <v>9</v>
      </c>
      <c r="I33" s="123" t="s">
        <v>10</v>
      </c>
      <c r="J33" s="123" t="s">
        <v>11</v>
      </c>
      <c r="K33" s="128"/>
      <c r="L33" s="128"/>
      <c r="M33" s="124" t="s">
        <v>3</v>
      </c>
      <c r="N33" s="123" t="s">
        <v>4</v>
      </c>
      <c r="O33" s="123" t="s">
        <v>5</v>
      </c>
      <c r="P33" s="123" t="s">
        <v>6</v>
      </c>
      <c r="Q33" s="123" t="s">
        <v>7</v>
      </c>
      <c r="R33" s="123" t="s">
        <v>8</v>
      </c>
      <c r="S33" s="123" t="s">
        <v>9</v>
      </c>
      <c r="T33" s="123" t="s">
        <v>10</v>
      </c>
      <c r="U33" s="123" t="s">
        <v>11</v>
      </c>
      <c r="V33" s="129"/>
      <c r="W33" s="129"/>
      <c r="X33" s="124" t="s">
        <v>3</v>
      </c>
      <c r="Y33" s="123" t="s">
        <v>4</v>
      </c>
      <c r="Z33" s="123" t="s">
        <v>5</v>
      </c>
      <c r="AA33" s="123" t="s">
        <v>6</v>
      </c>
      <c r="AB33" s="123" t="s">
        <v>7</v>
      </c>
      <c r="AC33" s="123" t="s">
        <v>8</v>
      </c>
      <c r="AD33" s="123" t="s">
        <v>9</v>
      </c>
      <c r="AE33" s="124" t="s">
        <v>10</v>
      </c>
      <c r="AF33" s="124" t="s">
        <v>11</v>
      </c>
      <c r="AG33" s="129"/>
      <c r="AH33" s="129"/>
      <c r="AI33" s="123" t="s">
        <v>3</v>
      </c>
      <c r="AJ33" s="123" t="s">
        <v>4</v>
      </c>
      <c r="AK33" s="123" t="s">
        <v>5</v>
      </c>
      <c r="AL33" s="123" t="s">
        <v>6</v>
      </c>
      <c r="AM33" s="123" t="s">
        <v>7</v>
      </c>
      <c r="AN33" s="123" t="s">
        <v>8</v>
      </c>
      <c r="AO33" s="123" t="s">
        <v>9</v>
      </c>
      <c r="AP33" s="123" t="s">
        <v>10</v>
      </c>
      <c r="AQ33" s="130" t="s">
        <v>11</v>
      </c>
      <c r="AR33" s="106"/>
      <c r="AS33" s="106"/>
      <c r="AT33" s="106"/>
      <c r="AU33" s="106"/>
      <c r="AV33" s="167"/>
      <c r="AW33" s="167"/>
      <c r="AX33" s="167"/>
      <c r="AY33" s="167"/>
      <c r="AZ33" s="167"/>
      <c r="BA33" s="167"/>
      <c r="BB33" s="167"/>
      <c r="BC33" s="167"/>
      <c r="BD33" s="167"/>
      <c r="BE33" s="168"/>
      <c r="BP33" s="168"/>
      <c r="CA33" s="168"/>
      <c r="CL33" s="168"/>
    </row>
    <row r="34" spans="1:43" s="61" customFormat="1" ht="17.25" customHeight="1" thickBot="1">
      <c r="A34" s="121"/>
      <c r="B34" s="131">
        <v>120.97</v>
      </c>
      <c r="C34" s="132">
        <v>130.42</v>
      </c>
      <c r="D34" s="132">
        <v>220.45</v>
      </c>
      <c r="E34" s="132">
        <v>189.32</v>
      </c>
      <c r="F34" s="132">
        <v>151.84</v>
      </c>
      <c r="G34" s="132">
        <v>112.35</v>
      </c>
      <c r="H34" s="132">
        <v>172.89</v>
      </c>
      <c r="I34" s="132">
        <v>422.03</v>
      </c>
      <c r="J34" s="132">
        <v>225.03</v>
      </c>
      <c r="K34" s="133"/>
      <c r="L34" s="133"/>
      <c r="M34" s="132">
        <v>62.07</v>
      </c>
      <c r="N34" s="132">
        <v>71.95</v>
      </c>
      <c r="O34" s="132">
        <v>98.53</v>
      </c>
      <c r="P34" s="132">
        <v>103.13</v>
      </c>
      <c r="Q34" s="132">
        <v>71.99</v>
      </c>
      <c r="R34" s="132">
        <v>57.99</v>
      </c>
      <c r="S34" s="132">
        <v>73.25</v>
      </c>
      <c r="T34" s="132">
        <v>308.88</v>
      </c>
      <c r="U34" s="132">
        <v>73.84</v>
      </c>
      <c r="V34" s="133"/>
      <c r="W34" s="133"/>
      <c r="X34" s="132">
        <v>51.33</v>
      </c>
      <c r="Y34" s="132">
        <v>116.16</v>
      </c>
      <c r="Z34" s="132">
        <v>297.95</v>
      </c>
      <c r="AA34" s="132">
        <v>220.67</v>
      </c>
      <c r="AB34" s="132">
        <v>172.17</v>
      </c>
      <c r="AC34" s="132">
        <v>107.14</v>
      </c>
      <c r="AD34" s="132">
        <v>173.83</v>
      </c>
      <c r="AE34" s="132">
        <v>571.41</v>
      </c>
      <c r="AF34" s="132">
        <v>225.52</v>
      </c>
      <c r="AG34" s="133"/>
      <c r="AH34" s="133"/>
      <c r="AI34" s="132">
        <v>57.47</v>
      </c>
      <c r="AJ34" s="132">
        <v>73.94</v>
      </c>
      <c r="AK34" s="132">
        <v>118.16</v>
      </c>
      <c r="AL34" s="132">
        <v>95.63</v>
      </c>
      <c r="AM34" s="132">
        <v>78.34</v>
      </c>
      <c r="AN34" s="132">
        <v>68.27</v>
      </c>
      <c r="AO34" s="132">
        <v>84.47</v>
      </c>
      <c r="AP34" s="132">
        <v>386.27</v>
      </c>
      <c r="AQ34" s="134">
        <v>86.46</v>
      </c>
    </row>
    <row r="36" spans="1:67" ht="15.75">
      <c r="A36" s="243" t="s">
        <v>39</v>
      </c>
      <c r="B36" s="141" t="s">
        <v>106</v>
      </c>
      <c r="C36" s="138"/>
      <c r="D36" s="138"/>
      <c r="E36" s="138"/>
      <c r="F36" s="138"/>
      <c r="G36" s="138"/>
      <c r="H36" s="138"/>
      <c r="I36" s="138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BG36" s="103"/>
      <c r="BH36" s="103"/>
      <c r="BI36" s="103"/>
      <c r="BJ36" s="103"/>
      <c r="BK36" s="103"/>
      <c r="BL36" s="103"/>
      <c r="BM36" s="103"/>
      <c r="BN36" s="103"/>
      <c r="BO36" s="103"/>
    </row>
    <row r="37" spans="1:67" s="103" customFormat="1" ht="15.75">
      <c r="A37" s="243"/>
      <c r="B37" s="176" t="s">
        <v>36</v>
      </c>
      <c r="C37" s="176"/>
      <c r="D37" s="176"/>
      <c r="E37" s="176"/>
      <c r="F37" s="176"/>
      <c r="G37" s="176"/>
      <c r="H37" s="176"/>
      <c r="I37" s="176"/>
      <c r="J37" s="176"/>
      <c r="K37" s="176"/>
      <c r="M37" s="193" t="s">
        <v>60</v>
      </c>
      <c r="N37" s="194"/>
      <c r="O37" s="194"/>
      <c r="P37" s="194"/>
      <c r="Q37" s="194"/>
      <c r="R37" s="194"/>
      <c r="S37" s="194"/>
      <c r="T37" s="194"/>
      <c r="U37" s="194"/>
      <c r="V37" s="194"/>
      <c r="W37" s="21"/>
      <c r="X37" s="196" t="s">
        <v>61</v>
      </c>
      <c r="Y37" s="197"/>
      <c r="Z37" s="197"/>
      <c r="AA37" s="197"/>
      <c r="AB37" s="197"/>
      <c r="AC37" s="197"/>
      <c r="AD37" s="197"/>
      <c r="AE37" s="197"/>
      <c r="AF37" s="197"/>
      <c r="AG37" s="197"/>
      <c r="AH37" s="21"/>
      <c r="AI37" s="199" t="s">
        <v>62</v>
      </c>
      <c r="AJ37" s="200"/>
      <c r="AK37" s="200"/>
      <c r="AL37" s="200"/>
      <c r="AM37" s="200"/>
      <c r="AN37" s="200"/>
      <c r="AO37" s="200"/>
      <c r="AP37" s="200"/>
      <c r="AQ37" s="200"/>
      <c r="AR37" s="200"/>
      <c r="AS37" s="21"/>
      <c r="BE37" s="21"/>
      <c r="BG37" s="14"/>
      <c r="BH37" s="58"/>
      <c r="BI37" s="58"/>
      <c r="BJ37" s="58"/>
      <c r="BK37" s="58"/>
      <c r="BL37" s="14"/>
      <c r="BM37" s="58"/>
      <c r="BN37" s="58"/>
      <c r="BO37" s="58"/>
    </row>
    <row r="38" spans="1:92" s="14" customFormat="1" ht="12.75">
      <c r="A38" s="243"/>
      <c r="B38" s="142" t="s">
        <v>3</v>
      </c>
      <c r="C38" s="108" t="s">
        <v>4</v>
      </c>
      <c r="D38" s="108" t="s">
        <v>5</v>
      </c>
      <c r="E38" s="108" t="s">
        <v>6</v>
      </c>
      <c r="F38" s="108" t="s">
        <v>7</v>
      </c>
      <c r="G38" s="108" t="s">
        <v>8</v>
      </c>
      <c r="H38" s="108" t="s">
        <v>9</v>
      </c>
      <c r="I38" s="108" t="s">
        <v>10</v>
      </c>
      <c r="J38" s="108" t="s">
        <v>11</v>
      </c>
      <c r="K38" s="110" t="s">
        <v>63</v>
      </c>
      <c r="M38" s="108" t="s">
        <v>3</v>
      </c>
      <c r="N38" s="108" t="s">
        <v>4</v>
      </c>
      <c r="O38" s="108" t="s">
        <v>5</v>
      </c>
      <c r="P38" s="108" t="s">
        <v>6</v>
      </c>
      <c r="Q38" s="108" t="s">
        <v>7</v>
      </c>
      <c r="R38" s="108" t="s">
        <v>8</v>
      </c>
      <c r="S38" s="108" t="s">
        <v>9</v>
      </c>
      <c r="T38" s="108" t="s">
        <v>10</v>
      </c>
      <c r="U38" s="108" t="s">
        <v>11</v>
      </c>
      <c r="V38" s="110" t="s">
        <v>63</v>
      </c>
      <c r="W38" s="109"/>
      <c r="X38" s="108" t="s">
        <v>3</v>
      </c>
      <c r="Y38" s="108" t="s">
        <v>4</v>
      </c>
      <c r="Z38" s="108" t="s">
        <v>5</v>
      </c>
      <c r="AA38" s="108" t="s">
        <v>6</v>
      </c>
      <c r="AB38" s="108" t="s">
        <v>7</v>
      </c>
      <c r="AC38" s="108" t="s">
        <v>8</v>
      </c>
      <c r="AD38" s="108" t="s">
        <v>9</v>
      </c>
      <c r="AE38" s="108" t="s">
        <v>10</v>
      </c>
      <c r="AF38" s="108" t="s">
        <v>11</v>
      </c>
      <c r="AG38" s="110" t="s">
        <v>63</v>
      </c>
      <c r="AH38" s="109"/>
      <c r="AI38" s="108" t="s">
        <v>3</v>
      </c>
      <c r="AJ38" s="108" t="s">
        <v>4</v>
      </c>
      <c r="AK38" s="108" t="s">
        <v>5</v>
      </c>
      <c r="AL38" s="108" t="s">
        <v>6</v>
      </c>
      <c r="AM38" s="108" t="s">
        <v>7</v>
      </c>
      <c r="AN38" s="108" t="s">
        <v>8</v>
      </c>
      <c r="AO38" s="108" t="s">
        <v>9</v>
      </c>
      <c r="AP38" s="108" t="s">
        <v>10</v>
      </c>
      <c r="AQ38" s="108" t="s">
        <v>11</v>
      </c>
      <c r="AR38" s="110" t="s">
        <v>63</v>
      </c>
      <c r="AS38" s="109"/>
      <c r="BE38" s="58"/>
      <c r="BF38" s="58"/>
      <c r="BH38" s="58"/>
      <c r="BI38" s="58"/>
      <c r="BJ38" s="58"/>
      <c r="BK38" s="58"/>
      <c r="BM38" s="58"/>
      <c r="BN38" s="58"/>
      <c r="BO38" s="58"/>
      <c r="BP38" s="58"/>
      <c r="BR38" s="58"/>
      <c r="BS38" s="58"/>
      <c r="BT38" s="58"/>
      <c r="BU38" s="58"/>
      <c r="BW38" s="58"/>
      <c r="BX38" s="58"/>
      <c r="BY38" s="58"/>
      <c r="BZ38" s="58"/>
      <c r="CB38" s="58"/>
      <c r="CC38" s="58"/>
      <c r="CD38" s="58"/>
      <c r="CE38" s="58"/>
      <c r="CG38" s="58"/>
      <c r="CH38" s="58"/>
      <c r="CI38" s="58"/>
      <c r="CJ38" s="58"/>
      <c r="CL38" s="58"/>
      <c r="CM38" s="58"/>
      <c r="CN38" s="58"/>
    </row>
    <row r="39" spans="1:92" s="14" customFormat="1" ht="12.75">
      <c r="A39" s="135" t="s">
        <v>40</v>
      </c>
      <c r="B39" s="58">
        <f aca="true" t="shared" si="8" ref="B39:J39">B7/(B$34/60)</f>
        <v>6.943870381086221</v>
      </c>
      <c r="C39" s="58">
        <f t="shared" si="8"/>
        <v>8.280938506364055</v>
      </c>
      <c r="D39" s="58">
        <f t="shared" si="8"/>
        <v>15.513721932410979</v>
      </c>
      <c r="E39" s="58">
        <f t="shared" si="8"/>
        <v>27.255440523980564</v>
      </c>
      <c r="F39" s="58">
        <f t="shared" si="8"/>
        <v>8.298208640674394</v>
      </c>
      <c r="G39" s="58">
        <f t="shared" si="8"/>
        <v>17.089452603471297</v>
      </c>
      <c r="H39" s="58">
        <f t="shared" si="8"/>
        <v>19.087280930071145</v>
      </c>
      <c r="I39" s="58">
        <f t="shared" si="8"/>
        <v>9.098879226595265</v>
      </c>
      <c r="J39" s="58">
        <f t="shared" si="8"/>
        <v>6.932409012131716</v>
      </c>
      <c r="K39" s="58">
        <f aca="true" t="shared" si="9" ref="K39:K59">AVERAGE(B39:J39)</f>
        <v>13.166689084087293</v>
      </c>
      <c r="M39" s="58">
        <f aca="true" t="shared" si="10" ref="M39:U39">M7/(M$34/60)</f>
        <v>12.566457225712906</v>
      </c>
      <c r="N39" s="58">
        <f t="shared" si="10"/>
        <v>12.508686587908269</v>
      </c>
      <c r="O39" s="58">
        <f t="shared" si="10"/>
        <v>15.223789708718156</v>
      </c>
      <c r="P39" s="58">
        <f t="shared" si="10"/>
        <v>31.416658586250367</v>
      </c>
      <c r="Q39" s="58">
        <f t="shared" si="10"/>
        <v>11.668287262119739</v>
      </c>
      <c r="R39" s="58">
        <f t="shared" si="10"/>
        <v>14.485256078634247</v>
      </c>
      <c r="S39" s="58">
        <f t="shared" si="10"/>
        <v>23.754266211604094</v>
      </c>
      <c r="T39" s="58">
        <f t="shared" si="10"/>
        <v>10.295260295260295</v>
      </c>
      <c r="U39" s="58">
        <f t="shared" si="10"/>
        <v>4.875406283856988</v>
      </c>
      <c r="V39" s="58">
        <f aca="true" t="shared" si="11" ref="V39:V59">AVERAGE(M39:U39)</f>
        <v>15.199340915562784</v>
      </c>
      <c r="X39" s="58">
        <f aca="true" t="shared" si="12" ref="X39:AF39">X7/(X$34/60)</f>
        <v>3.506721215663355</v>
      </c>
      <c r="Y39" s="58">
        <f t="shared" si="12"/>
        <v>6.198347107438017</v>
      </c>
      <c r="Z39" s="58">
        <f t="shared" si="12"/>
        <v>47.12200033562678</v>
      </c>
      <c r="AA39" s="58">
        <f t="shared" si="12"/>
        <v>19.304844337698828</v>
      </c>
      <c r="AB39" s="58">
        <f t="shared" si="12"/>
        <v>6.621362606725911</v>
      </c>
      <c r="AC39" s="58">
        <f t="shared" si="12"/>
        <v>17.360462945678552</v>
      </c>
      <c r="AD39" s="58">
        <f t="shared" si="12"/>
        <v>19.32922970718518</v>
      </c>
      <c r="AE39" s="58">
        <f t="shared" si="12"/>
        <v>13.54544022680737</v>
      </c>
      <c r="AF39" s="58">
        <f t="shared" si="12"/>
        <v>10.908123448031215</v>
      </c>
      <c r="AG39" s="58">
        <f aca="true" t="shared" si="13" ref="AG39:AG59">AVERAGE(X39:AF39)</f>
        <v>15.9885035478728</v>
      </c>
      <c r="AI39" s="58">
        <f aca="true" t="shared" si="14" ref="AI39:AQ39">AI7/(AI$34/60)</f>
        <v>6.264137811031842</v>
      </c>
      <c r="AJ39" s="58">
        <f t="shared" si="14"/>
        <v>30.835812821206385</v>
      </c>
      <c r="AK39" s="58">
        <f t="shared" si="14"/>
        <v>49.763033175355446</v>
      </c>
      <c r="AL39" s="58">
        <f t="shared" si="14"/>
        <v>28.23381783959009</v>
      </c>
      <c r="AM39" s="58">
        <f t="shared" si="14"/>
        <v>7.658922644881287</v>
      </c>
      <c r="AN39" s="58">
        <f t="shared" si="14"/>
        <v>24.608173429031787</v>
      </c>
      <c r="AO39" s="58">
        <f t="shared" si="14"/>
        <v>21.309340594293833</v>
      </c>
      <c r="AP39" s="58">
        <f t="shared" si="14"/>
        <v>17.241825665984933</v>
      </c>
      <c r="AQ39" s="58">
        <f t="shared" si="14"/>
        <v>10.409437890353923</v>
      </c>
      <c r="AR39" s="58">
        <f aca="true" t="shared" si="15" ref="AR39:AR59">AVERAGE(AI39:AQ39)</f>
        <v>21.813833541303282</v>
      </c>
      <c r="BE39" s="58"/>
      <c r="BF39" s="58"/>
      <c r="BH39" s="58"/>
      <c r="BI39" s="58"/>
      <c r="BJ39" s="58"/>
      <c r="BK39" s="58"/>
      <c r="BM39" s="58"/>
      <c r="BN39" s="58"/>
      <c r="BO39" s="58"/>
      <c r="BP39" s="58"/>
      <c r="BR39" s="58"/>
      <c r="BS39" s="58"/>
      <c r="BT39" s="58"/>
      <c r="BU39" s="58"/>
      <c r="BW39" s="58"/>
      <c r="BX39" s="58"/>
      <c r="BY39" s="58"/>
      <c r="BZ39" s="58"/>
      <c r="CB39" s="58"/>
      <c r="CC39" s="58"/>
      <c r="CD39" s="58"/>
      <c r="CE39" s="58"/>
      <c r="CG39" s="58"/>
      <c r="CH39" s="58"/>
      <c r="CI39" s="58"/>
      <c r="CJ39" s="58"/>
      <c r="CL39" s="58"/>
      <c r="CM39" s="58"/>
      <c r="CN39" s="58"/>
    </row>
    <row r="40" spans="1:92" s="14" customFormat="1" ht="12.75">
      <c r="A40" s="136" t="s">
        <v>41</v>
      </c>
      <c r="B40" s="58">
        <f aca="true" t="shared" si="16" ref="B40:J40">B8/(B$34/60)</f>
        <v>10.415805571629331</v>
      </c>
      <c r="C40" s="58">
        <f t="shared" si="16"/>
        <v>11.961355620303635</v>
      </c>
      <c r="D40" s="58">
        <f t="shared" si="16"/>
        <v>20.412792016330236</v>
      </c>
      <c r="E40" s="58">
        <f t="shared" si="16"/>
        <v>23.135432072681176</v>
      </c>
      <c r="F40" s="58">
        <f t="shared" si="16"/>
        <v>12.644889357218123</v>
      </c>
      <c r="G40" s="58">
        <f t="shared" si="16"/>
        <v>13.885180240320429</v>
      </c>
      <c r="H40" s="58">
        <f t="shared" si="16"/>
        <v>42.686100989068194</v>
      </c>
      <c r="I40" s="58">
        <f t="shared" si="16"/>
        <v>45.35222614506078</v>
      </c>
      <c r="J40" s="58">
        <f t="shared" si="16"/>
        <v>16.797760298626848</v>
      </c>
      <c r="K40" s="58">
        <f t="shared" si="9"/>
        <v>21.92128247902653</v>
      </c>
      <c r="M40" s="58">
        <f aca="true" t="shared" si="17" ref="M40:U40">M8/(M$34/60)</f>
        <v>17.399710004833253</v>
      </c>
      <c r="N40" s="58">
        <f t="shared" si="17"/>
        <v>10.006949270326615</v>
      </c>
      <c r="O40" s="58">
        <f t="shared" si="17"/>
        <v>7.916370648533441</v>
      </c>
      <c r="P40" s="58">
        <f t="shared" si="17"/>
        <v>26.762338795694756</v>
      </c>
      <c r="Q40" s="58">
        <f t="shared" si="17"/>
        <v>21.669676343936658</v>
      </c>
      <c r="R40" s="58">
        <f t="shared" si="17"/>
        <v>18.623900672529746</v>
      </c>
      <c r="S40" s="58">
        <f t="shared" si="17"/>
        <v>40.136518771331055</v>
      </c>
      <c r="T40" s="58">
        <f t="shared" si="17"/>
        <v>40.5982905982906</v>
      </c>
      <c r="U40" s="58">
        <f t="shared" si="17"/>
        <v>16.25135427952329</v>
      </c>
      <c r="V40" s="58">
        <f t="shared" si="11"/>
        <v>22.15167882055549</v>
      </c>
      <c r="X40" s="58">
        <f aca="true" t="shared" si="18" ref="X40:AF40">X8/(X$34/60)</f>
        <v>10.520163646990065</v>
      </c>
      <c r="Y40" s="58">
        <f t="shared" si="18"/>
        <v>19.62809917355372</v>
      </c>
      <c r="Z40" s="58">
        <f t="shared" si="18"/>
        <v>27.58852156402081</v>
      </c>
      <c r="AA40" s="58">
        <f t="shared" si="18"/>
        <v>36.162595731182314</v>
      </c>
      <c r="AB40" s="58">
        <f t="shared" si="18"/>
        <v>12.197246907126678</v>
      </c>
      <c r="AC40" s="58">
        <f t="shared" si="18"/>
        <v>27.44073175284674</v>
      </c>
      <c r="AD40" s="58">
        <f t="shared" si="18"/>
        <v>43.49076684116666</v>
      </c>
      <c r="AE40" s="58">
        <f t="shared" si="18"/>
        <v>48.30156980101853</v>
      </c>
      <c r="AF40" s="58">
        <f t="shared" si="18"/>
        <v>13.834693153600567</v>
      </c>
      <c r="AG40" s="58">
        <f t="shared" si="13"/>
        <v>26.573820952389568</v>
      </c>
      <c r="AI40" s="58">
        <f aca="true" t="shared" si="19" ref="AI40:AQ40">AI8/(AI$34/60)</f>
        <v>12.528275622063685</v>
      </c>
      <c r="AJ40" s="58">
        <f t="shared" si="19"/>
        <v>12.172031376791994</v>
      </c>
      <c r="AK40" s="58">
        <f t="shared" si="19"/>
        <v>43.1618144888287</v>
      </c>
      <c r="AL40" s="58">
        <f t="shared" si="19"/>
        <v>36.39025410436056</v>
      </c>
      <c r="AM40" s="58">
        <f t="shared" si="19"/>
        <v>22.97676793464386</v>
      </c>
      <c r="AN40" s="58">
        <f t="shared" si="19"/>
        <v>24.608173429031787</v>
      </c>
      <c r="AO40" s="58">
        <f t="shared" si="19"/>
        <v>32.67432224458388</v>
      </c>
      <c r="AP40" s="58">
        <f t="shared" si="19"/>
        <v>45.51220648768996</v>
      </c>
      <c r="AQ40" s="58">
        <f t="shared" si="19"/>
        <v>22.206800832755032</v>
      </c>
      <c r="AR40" s="58">
        <f t="shared" si="15"/>
        <v>28.025627391194387</v>
      </c>
      <c r="BE40" s="58"/>
      <c r="BF40" s="58"/>
      <c r="BH40" s="58"/>
      <c r="BI40" s="58"/>
      <c r="BJ40" s="58"/>
      <c r="BK40" s="58"/>
      <c r="BM40" s="58"/>
      <c r="BN40" s="58"/>
      <c r="BO40" s="58"/>
      <c r="BP40" s="58"/>
      <c r="BR40" s="58"/>
      <c r="BS40" s="58"/>
      <c r="BT40" s="58"/>
      <c r="BU40" s="58"/>
      <c r="BW40" s="58"/>
      <c r="BX40" s="58"/>
      <c r="BY40" s="58"/>
      <c r="BZ40" s="58"/>
      <c r="CB40" s="58"/>
      <c r="CC40" s="58"/>
      <c r="CD40" s="58"/>
      <c r="CE40" s="58"/>
      <c r="CG40" s="58"/>
      <c r="CH40" s="58"/>
      <c r="CI40" s="58"/>
      <c r="CJ40" s="58"/>
      <c r="CL40" s="58"/>
      <c r="CM40" s="58"/>
      <c r="CN40" s="58"/>
    </row>
    <row r="41" spans="1:92" s="14" customFormat="1" ht="12.75">
      <c r="A41" s="136" t="s">
        <v>42</v>
      </c>
      <c r="B41" s="58">
        <f aca="true" t="shared" si="20" ref="B41:J41">B9/(B$34/60)</f>
        <v>20.335620401752504</v>
      </c>
      <c r="C41" s="58">
        <f t="shared" si="20"/>
        <v>9.20104278484895</v>
      </c>
      <c r="D41" s="58">
        <f t="shared" si="20"/>
        <v>25.856203220684964</v>
      </c>
      <c r="E41" s="58">
        <f t="shared" si="20"/>
        <v>28.52313543207268</v>
      </c>
      <c r="F41" s="58">
        <f t="shared" si="20"/>
        <v>24.89462592202318</v>
      </c>
      <c r="G41" s="58">
        <f t="shared" si="20"/>
        <v>12.817089452603472</v>
      </c>
      <c r="H41" s="58">
        <f t="shared" si="20"/>
        <v>37.48047891723061</v>
      </c>
      <c r="I41" s="58">
        <f t="shared" si="20"/>
        <v>50.186005734189514</v>
      </c>
      <c r="J41" s="58">
        <f t="shared" si="20"/>
        <v>17.06439141447807</v>
      </c>
      <c r="K41" s="58">
        <f t="shared" si="9"/>
        <v>25.150954808875994</v>
      </c>
      <c r="M41" s="58">
        <f aca="true" t="shared" si="21" ref="M41:U41">M9/(M$34/60)</f>
        <v>14.499758337361044</v>
      </c>
      <c r="N41" s="58">
        <f t="shared" si="21"/>
        <v>4.169562195969423</v>
      </c>
      <c r="O41" s="58">
        <f t="shared" si="21"/>
        <v>23.140160357251595</v>
      </c>
      <c r="P41" s="58">
        <f t="shared" si="21"/>
        <v>25.0169688742364</v>
      </c>
      <c r="Q41" s="58">
        <f t="shared" si="21"/>
        <v>36.67175996666204</v>
      </c>
      <c r="R41" s="58">
        <f t="shared" si="21"/>
        <v>15.519917227108122</v>
      </c>
      <c r="S41" s="58">
        <f t="shared" si="21"/>
        <v>25.39249146757679</v>
      </c>
      <c r="T41" s="58">
        <f t="shared" si="21"/>
        <v>46.03729603729604</v>
      </c>
      <c r="U41" s="58">
        <f t="shared" si="21"/>
        <v>29.252437703141926</v>
      </c>
      <c r="V41" s="58">
        <f t="shared" si="11"/>
        <v>24.411150240733708</v>
      </c>
      <c r="X41" s="58">
        <f aca="true" t="shared" si="22" ref="X41:AF41">X9/(X$34/60)</f>
        <v>17.533606078316776</v>
      </c>
      <c r="Y41" s="58">
        <f t="shared" si="22"/>
        <v>10.847107438016529</v>
      </c>
      <c r="Z41" s="58">
        <f t="shared" si="22"/>
        <v>30.206410471555632</v>
      </c>
      <c r="AA41" s="58">
        <f t="shared" si="22"/>
        <v>35.61879729913446</v>
      </c>
      <c r="AB41" s="58">
        <f t="shared" si="22"/>
        <v>27.530928733228787</v>
      </c>
      <c r="AC41" s="58">
        <f t="shared" si="22"/>
        <v>9.520253873436625</v>
      </c>
      <c r="AD41" s="58">
        <f t="shared" si="22"/>
        <v>32.79065753897486</v>
      </c>
      <c r="AE41" s="58">
        <f t="shared" si="22"/>
        <v>42.10636845697485</v>
      </c>
      <c r="AF41" s="58">
        <f t="shared" si="22"/>
        <v>18.091521816246892</v>
      </c>
      <c r="AG41" s="58">
        <f t="shared" si="13"/>
        <v>24.916183522876153</v>
      </c>
      <c r="AI41" s="58">
        <f aca="true" t="shared" si="23" ref="AI41:AQ41">AI9/(AI$34/60)</f>
        <v>24.012528275622063</v>
      </c>
      <c r="AJ41" s="58">
        <f t="shared" si="23"/>
        <v>17.852312685961593</v>
      </c>
      <c r="AK41" s="58">
        <f t="shared" si="23"/>
        <v>24.373730534867974</v>
      </c>
      <c r="AL41" s="58">
        <f t="shared" si="23"/>
        <v>28.23381783959009</v>
      </c>
      <c r="AM41" s="58">
        <f t="shared" si="23"/>
        <v>33.69925963747766</v>
      </c>
      <c r="AN41" s="58">
        <f t="shared" si="23"/>
        <v>15.819540061520435</v>
      </c>
      <c r="AO41" s="58">
        <f t="shared" si="23"/>
        <v>31.25369953829762</v>
      </c>
      <c r="AP41" s="58">
        <f t="shared" si="23"/>
        <v>37.74561834985891</v>
      </c>
      <c r="AQ41" s="58">
        <f t="shared" si="23"/>
        <v>17.34906315058987</v>
      </c>
      <c r="AR41" s="58">
        <f t="shared" si="15"/>
        <v>25.593285563754023</v>
      </c>
      <c r="BE41" s="58"/>
      <c r="BF41" s="58"/>
      <c r="BH41" s="58"/>
      <c r="BI41" s="58"/>
      <c r="BJ41" s="58"/>
      <c r="BK41" s="58"/>
      <c r="BM41" s="58"/>
      <c r="BN41" s="58"/>
      <c r="BO41" s="58"/>
      <c r="BP41" s="58"/>
      <c r="BR41" s="58"/>
      <c r="BS41" s="58"/>
      <c r="BT41" s="58"/>
      <c r="BU41" s="58"/>
      <c r="BW41" s="58"/>
      <c r="BX41" s="58"/>
      <c r="BY41" s="58"/>
      <c r="BZ41" s="58"/>
      <c r="CB41" s="58"/>
      <c r="CC41" s="58"/>
      <c r="CD41" s="58"/>
      <c r="CE41" s="58"/>
      <c r="CG41" s="58"/>
      <c r="CH41" s="58"/>
      <c r="CI41" s="58"/>
      <c r="CJ41" s="58"/>
      <c r="CL41" s="58"/>
      <c r="CM41" s="58"/>
      <c r="CN41" s="58"/>
    </row>
    <row r="42" spans="1:92" s="14" customFormat="1" ht="12.75">
      <c r="A42" s="136" t="s">
        <v>43</v>
      </c>
      <c r="B42" s="58">
        <f aca="true" t="shared" si="24" ref="B42:J42">B10/(B$34/60)</f>
        <v>14.3837315036786</v>
      </c>
      <c r="C42" s="58">
        <f t="shared" si="24"/>
        <v>9.661094924091397</v>
      </c>
      <c r="D42" s="58">
        <f t="shared" si="24"/>
        <v>26.94488546155591</v>
      </c>
      <c r="E42" s="58">
        <f t="shared" si="24"/>
        <v>40.883160785970844</v>
      </c>
      <c r="F42" s="58">
        <f t="shared" si="24"/>
        <v>25.289778714436245</v>
      </c>
      <c r="G42" s="58">
        <f t="shared" si="24"/>
        <v>9.612817089452605</v>
      </c>
      <c r="H42" s="58">
        <f t="shared" si="24"/>
        <v>27.06923477355544</v>
      </c>
      <c r="I42" s="58">
        <f t="shared" si="24"/>
        <v>27.865317631448004</v>
      </c>
      <c r="J42" s="58">
        <f t="shared" si="24"/>
        <v>18.930809225436608</v>
      </c>
      <c r="K42" s="58">
        <f t="shared" si="9"/>
        <v>22.29342556773618</v>
      </c>
      <c r="M42" s="58">
        <f aca="true" t="shared" si="25" ref="M42:U42">M10/(M$34/60)</f>
        <v>9.666505558240695</v>
      </c>
      <c r="N42" s="58">
        <f t="shared" si="25"/>
        <v>10.8408617095205</v>
      </c>
      <c r="O42" s="58">
        <f t="shared" si="25"/>
        <v>29.229676240738858</v>
      </c>
      <c r="P42" s="58">
        <f t="shared" si="25"/>
        <v>20.944439057500244</v>
      </c>
      <c r="Q42" s="58">
        <f t="shared" si="25"/>
        <v>32.50451451590499</v>
      </c>
      <c r="R42" s="58">
        <f t="shared" si="25"/>
        <v>9.311950336264873</v>
      </c>
      <c r="S42" s="58">
        <f t="shared" si="25"/>
        <v>25.39249146757679</v>
      </c>
      <c r="T42" s="58">
        <f t="shared" si="25"/>
        <v>23.892773892773896</v>
      </c>
      <c r="U42" s="58">
        <f t="shared" si="25"/>
        <v>21.12676056338028</v>
      </c>
      <c r="V42" s="58">
        <f t="shared" si="11"/>
        <v>20.32333037132235</v>
      </c>
      <c r="X42" s="58">
        <f aca="true" t="shared" si="26" ref="X42:AF42">X10/(X$34/60)</f>
        <v>15.195791934541205</v>
      </c>
      <c r="Y42" s="58">
        <f t="shared" si="26"/>
        <v>16.528925619834713</v>
      </c>
      <c r="Z42" s="58">
        <f t="shared" si="26"/>
        <v>26.380265145158585</v>
      </c>
      <c r="AA42" s="58">
        <f t="shared" si="26"/>
        <v>35.074998867086606</v>
      </c>
      <c r="AB42" s="58">
        <f t="shared" si="26"/>
        <v>36.24324795260498</v>
      </c>
      <c r="AC42" s="58">
        <f t="shared" si="26"/>
        <v>14.000373343289153</v>
      </c>
      <c r="AD42" s="58">
        <f t="shared" si="26"/>
        <v>23.471207501582004</v>
      </c>
      <c r="AE42" s="58">
        <f t="shared" si="26"/>
        <v>27.09088045361474</v>
      </c>
      <c r="AF42" s="58">
        <f t="shared" si="26"/>
        <v>15.96310748492373</v>
      </c>
      <c r="AG42" s="58">
        <f t="shared" si="13"/>
        <v>23.327644255848412</v>
      </c>
      <c r="AI42" s="58">
        <f aca="true" t="shared" si="27" ref="AI42:AQ42">AI10/(AI$34/60)</f>
        <v>12.528275622063685</v>
      </c>
      <c r="AJ42" s="58">
        <f t="shared" si="27"/>
        <v>13.794968893697593</v>
      </c>
      <c r="AK42" s="58">
        <f t="shared" si="27"/>
        <v>31.990521327014218</v>
      </c>
      <c r="AL42" s="58">
        <f t="shared" si="27"/>
        <v>35.135417755934334</v>
      </c>
      <c r="AM42" s="58">
        <f t="shared" si="27"/>
        <v>22.21087567015573</v>
      </c>
      <c r="AN42" s="58">
        <f t="shared" si="27"/>
        <v>11.425223377764759</v>
      </c>
      <c r="AO42" s="58">
        <f t="shared" si="27"/>
        <v>28.412454125725112</v>
      </c>
      <c r="AP42" s="58">
        <f t="shared" si="27"/>
        <v>21.591115023170325</v>
      </c>
      <c r="AQ42" s="58">
        <f t="shared" si="27"/>
        <v>17.34906315058987</v>
      </c>
      <c r="AR42" s="58">
        <f t="shared" si="15"/>
        <v>21.60421277179062</v>
      </c>
      <c r="BE42" s="58"/>
      <c r="BF42" s="58"/>
      <c r="BH42" s="58"/>
      <c r="BI42" s="58"/>
      <c r="BJ42" s="58"/>
      <c r="BK42" s="58"/>
      <c r="BM42" s="58"/>
      <c r="BN42" s="58"/>
      <c r="BO42" s="58"/>
      <c r="BP42" s="58"/>
      <c r="BR42" s="58"/>
      <c r="BS42" s="58"/>
      <c r="BT42" s="58"/>
      <c r="BU42" s="58"/>
      <c r="BW42" s="58"/>
      <c r="BX42" s="58"/>
      <c r="BY42" s="58"/>
      <c r="BZ42" s="58"/>
      <c r="CB42" s="58"/>
      <c r="CC42" s="58"/>
      <c r="CD42" s="58"/>
      <c r="CE42" s="58"/>
      <c r="CG42" s="58"/>
      <c r="CH42" s="58"/>
      <c r="CI42" s="58"/>
      <c r="CJ42" s="58"/>
      <c r="CL42" s="58"/>
      <c r="CM42" s="58"/>
      <c r="CN42" s="58"/>
    </row>
    <row r="43" spans="1:92" s="14" customFormat="1" ht="12.75">
      <c r="A43" s="136" t="s">
        <v>44</v>
      </c>
      <c r="B43" s="58">
        <f aca="true" t="shared" si="28" ref="B43:J43">B11/(B$34/60)</f>
        <v>11.903777796147807</v>
      </c>
      <c r="C43" s="58">
        <f t="shared" si="28"/>
        <v>10.581199202576292</v>
      </c>
      <c r="D43" s="58">
        <f t="shared" si="28"/>
        <v>15.241551372193243</v>
      </c>
      <c r="E43" s="58">
        <f t="shared" si="28"/>
        <v>26.304669342911474</v>
      </c>
      <c r="F43" s="58">
        <f t="shared" si="28"/>
        <v>28.05584826132771</v>
      </c>
      <c r="G43" s="58">
        <f t="shared" si="28"/>
        <v>11.214953271028039</v>
      </c>
      <c r="H43" s="58">
        <f t="shared" si="28"/>
        <v>18.740239458615306</v>
      </c>
      <c r="I43" s="58">
        <f t="shared" si="28"/>
        <v>16.776058574035023</v>
      </c>
      <c r="J43" s="58">
        <f t="shared" si="28"/>
        <v>20.530595920543927</v>
      </c>
      <c r="K43" s="58">
        <f t="shared" si="9"/>
        <v>17.70543257770876</v>
      </c>
      <c r="M43" s="58">
        <f aca="true" t="shared" si="29" ref="M43:U43">M11/(M$34/60)</f>
        <v>9.666505558240695</v>
      </c>
      <c r="N43" s="58">
        <f t="shared" si="29"/>
        <v>11.674774148714384</v>
      </c>
      <c r="O43" s="58">
        <f t="shared" si="29"/>
        <v>42.01765959606211</v>
      </c>
      <c r="P43" s="58">
        <f t="shared" si="29"/>
        <v>31.998448560069818</v>
      </c>
      <c r="Q43" s="58">
        <f t="shared" si="29"/>
        <v>29.170718155299348</v>
      </c>
      <c r="R43" s="58">
        <f t="shared" si="29"/>
        <v>14.485256078634247</v>
      </c>
      <c r="S43" s="58">
        <f t="shared" si="29"/>
        <v>14.744027303754265</v>
      </c>
      <c r="T43" s="58">
        <f t="shared" si="29"/>
        <v>14.957264957264957</v>
      </c>
      <c r="U43" s="58">
        <f t="shared" si="29"/>
        <v>16.25135427952329</v>
      </c>
      <c r="V43" s="58">
        <f t="shared" si="11"/>
        <v>20.55177873750701</v>
      </c>
      <c r="X43" s="58">
        <f aca="true" t="shared" si="30" ref="X43:AF43">X11/(X$34/60)</f>
        <v>19.871420222092347</v>
      </c>
      <c r="Y43" s="58">
        <f t="shared" si="30"/>
        <v>12.913223140495868</v>
      </c>
      <c r="Z43" s="58">
        <f t="shared" si="30"/>
        <v>16.11008558482967</v>
      </c>
      <c r="AA43" s="58">
        <f t="shared" si="30"/>
        <v>28.277518466488424</v>
      </c>
      <c r="AB43" s="58">
        <f t="shared" si="30"/>
        <v>33.10681303362955</v>
      </c>
      <c r="AC43" s="58">
        <f t="shared" si="30"/>
        <v>12.320328542094455</v>
      </c>
      <c r="AD43" s="58">
        <f t="shared" si="30"/>
        <v>12.77109819939021</v>
      </c>
      <c r="AE43" s="58">
        <f t="shared" si="30"/>
        <v>15.645508479025567</v>
      </c>
      <c r="AF43" s="58">
        <f t="shared" si="30"/>
        <v>16.761262859169918</v>
      </c>
      <c r="AG43" s="58">
        <f t="shared" si="13"/>
        <v>18.641917614135114</v>
      </c>
      <c r="AI43" s="58">
        <f aca="true" t="shared" si="31" ref="AI43:AQ43">AI11/(AI$34/60)</f>
        <v>6.264137811031842</v>
      </c>
      <c r="AJ43" s="58">
        <f t="shared" si="31"/>
        <v>7.303218826075196</v>
      </c>
      <c r="AK43" s="58">
        <f t="shared" si="31"/>
        <v>17.264725795531483</v>
      </c>
      <c r="AL43" s="58">
        <f t="shared" si="31"/>
        <v>14.4306180069016</v>
      </c>
      <c r="AM43" s="58">
        <f t="shared" si="31"/>
        <v>26.040336992596373</v>
      </c>
      <c r="AN43" s="58">
        <f t="shared" si="31"/>
        <v>8.788633367511352</v>
      </c>
      <c r="AO43" s="58">
        <f t="shared" si="31"/>
        <v>16.33716112229194</v>
      </c>
      <c r="AP43" s="58">
        <f t="shared" si="31"/>
        <v>11.339218681233335</v>
      </c>
      <c r="AQ43" s="58">
        <f t="shared" si="31"/>
        <v>11.103400416377516</v>
      </c>
      <c r="AR43" s="58">
        <f t="shared" si="15"/>
        <v>13.207939002172294</v>
      </c>
      <c r="BE43" s="58"/>
      <c r="BF43" s="58"/>
      <c r="BH43" s="58"/>
      <c r="BI43" s="58"/>
      <c r="BJ43" s="58"/>
      <c r="BK43" s="58"/>
      <c r="BM43" s="58"/>
      <c r="BN43" s="58"/>
      <c r="BO43" s="58"/>
      <c r="BP43" s="58"/>
      <c r="BR43" s="58"/>
      <c r="BS43" s="58"/>
      <c r="BT43" s="58"/>
      <c r="BU43" s="58"/>
      <c r="BW43" s="58"/>
      <c r="BX43" s="58"/>
      <c r="BY43" s="58"/>
      <c r="BZ43" s="58"/>
      <c r="CB43" s="58"/>
      <c r="CC43" s="58"/>
      <c r="CD43" s="58"/>
      <c r="CE43" s="58"/>
      <c r="CG43" s="58"/>
      <c r="CH43" s="58"/>
      <c r="CI43" s="58"/>
      <c r="CJ43" s="58"/>
      <c r="CL43" s="58"/>
      <c r="CM43" s="58"/>
      <c r="CN43" s="58"/>
    </row>
    <row r="44" spans="1:92" s="14" customFormat="1" ht="12.75">
      <c r="A44" s="136" t="s">
        <v>45</v>
      </c>
      <c r="B44" s="58">
        <f aca="true" t="shared" si="32" ref="B44:J44">B12/(B$34/60)</f>
        <v>12.399768537653966</v>
      </c>
      <c r="C44" s="58">
        <f t="shared" si="32"/>
        <v>9.20104278484895</v>
      </c>
      <c r="D44" s="58">
        <f t="shared" si="32"/>
        <v>17.146745293717398</v>
      </c>
      <c r="E44" s="58">
        <f t="shared" si="32"/>
        <v>20.283118529473906</v>
      </c>
      <c r="F44" s="58">
        <f t="shared" si="32"/>
        <v>22.523709167544784</v>
      </c>
      <c r="G44" s="58">
        <f t="shared" si="32"/>
        <v>5.34045393858478</v>
      </c>
      <c r="H44" s="58">
        <f t="shared" si="32"/>
        <v>10.06420267221933</v>
      </c>
      <c r="I44" s="58">
        <f t="shared" si="32"/>
        <v>12.226618960737389</v>
      </c>
      <c r="J44" s="58">
        <f t="shared" si="32"/>
        <v>16.53112918277563</v>
      </c>
      <c r="K44" s="58">
        <f t="shared" si="9"/>
        <v>13.968532118617347</v>
      </c>
      <c r="M44" s="58">
        <f aca="true" t="shared" si="33" ref="M44:U44">M12/(M$34/60)</f>
        <v>4.833252779120348</v>
      </c>
      <c r="N44" s="58">
        <f t="shared" si="33"/>
        <v>12.508686587908269</v>
      </c>
      <c r="O44" s="58">
        <f t="shared" si="33"/>
        <v>18.268547650461787</v>
      </c>
      <c r="P44" s="58">
        <f t="shared" si="33"/>
        <v>14.54474934548628</v>
      </c>
      <c r="Q44" s="58">
        <f t="shared" si="33"/>
        <v>17.502430893179607</v>
      </c>
      <c r="R44" s="58">
        <f t="shared" si="33"/>
        <v>8.277289187790998</v>
      </c>
      <c r="S44" s="58">
        <f t="shared" si="33"/>
        <v>20.477815699658702</v>
      </c>
      <c r="T44" s="58">
        <f t="shared" si="33"/>
        <v>11.84926184926185</v>
      </c>
      <c r="U44" s="58">
        <f t="shared" si="33"/>
        <v>10.56338028169014</v>
      </c>
      <c r="V44" s="58">
        <f t="shared" si="11"/>
        <v>13.20282380828422</v>
      </c>
      <c r="X44" s="58">
        <f aca="true" t="shared" si="34" ref="X44:AF44">X12/(X$34/60)</f>
        <v>10.520163646990065</v>
      </c>
      <c r="Y44" s="58">
        <f t="shared" si="34"/>
        <v>15.495867768595042</v>
      </c>
      <c r="Z44" s="58">
        <f t="shared" si="34"/>
        <v>16.11008558482967</v>
      </c>
      <c r="AA44" s="58">
        <f t="shared" si="34"/>
        <v>20.120541985770608</v>
      </c>
      <c r="AB44" s="58">
        <f t="shared" si="34"/>
        <v>21.258058895277923</v>
      </c>
      <c r="AC44" s="58">
        <f t="shared" si="34"/>
        <v>8.400224005973492</v>
      </c>
      <c r="AD44" s="58">
        <f t="shared" si="34"/>
        <v>10.35494448599206</v>
      </c>
      <c r="AE44" s="58">
        <f t="shared" si="34"/>
        <v>10.185331023258255</v>
      </c>
      <c r="AF44" s="58">
        <f t="shared" si="34"/>
        <v>17.559418233416103</v>
      </c>
      <c r="AG44" s="58">
        <f t="shared" si="13"/>
        <v>14.444959514455913</v>
      </c>
      <c r="AI44" s="58">
        <f aca="true" t="shared" si="35" ref="AI44:AQ44">AI12/(AI$34/60)</f>
        <v>7.30816077953715</v>
      </c>
      <c r="AJ44" s="58">
        <f t="shared" si="35"/>
        <v>17.040843927508792</v>
      </c>
      <c r="AK44" s="58">
        <f t="shared" si="35"/>
        <v>20.31144211238998</v>
      </c>
      <c r="AL44" s="58">
        <f t="shared" si="35"/>
        <v>18.19512705218028</v>
      </c>
      <c r="AM44" s="58">
        <f t="shared" si="35"/>
        <v>26.806229257084503</v>
      </c>
      <c r="AN44" s="58">
        <f t="shared" si="35"/>
        <v>6.152043357257947</v>
      </c>
      <c r="AO44" s="58">
        <f t="shared" si="35"/>
        <v>8.523736237717534</v>
      </c>
      <c r="AP44" s="58">
        <f t="shared" si="35"/>
        <v>8.232583426100915</v>
      </c>
      <c r="AQ44" s="58">
        <f t="shared" si="35"/>
        <v>9.715475364330327</v>
      </c>
      <c r="AR44" s="58">
        <f t="shared" si="15"/>
        <v>13.587293501567494</v>
      </c>
      <c r="BE44" s="58"/>
      <c r="BF44" s="58"/>
      <c r="BH44" s="58"/>
      <c r="BI44" s="58"/>
      <c r="BJ44" s="58"/>
      <c r="BK44" s="58"/>
      <c r="BM44" s="58"/>
      <c r="BN44" s="58"/>
      <c r="BO44" s="58"/>
      <c r="BP44" s="58"/>
      <c r="BR44" s="58"/>
      <c r="BS44" s="58"/>
      <c r="BT44" s="58"/>
      <c r="BU44" s="58"/>
      <c r="BW44" s="58"/>
      <c r="BX44" s="58"/>
      <c r="BY44" s="58"/>
      <c r="BZ44" s="58"/>
      <c r="CB44" s="58"/>
      <c r="CC44" s="58"/>
      <c r="CD44" s="58"/>
      <c r="CE44" s="58"/>
      <c r="CG44" s="58"/>
      <c r="CH44" s="58"/>
      <c r="CI44" s="58"/>
      <c r="CJ44" s="58"/>
      <c r="CL44" s="58"/>
      <c r="CM44" s="58"/>
      <c r="CN44" s="58"/>
    </row>
    <row r="45" spans="1:92" s="14" customFormat="1" ht="12.75">
      <c r="A45" s="136" t="s">
        <v>46</v>
      </c>
      <c r="B45" s="58">
        <f aca="true" t="shared" si="36" ref="B45:J45">B13/(B$34/60)</f>
        <v>9.423824088617014</v>
      </c>
      <c r="C45" s="58">
        <f t="shared" si="36"/>
        <v>15.181720595000767</v>
      </c>
      <c r="D45" s="58">
        <f t="shared" si="36"/>
        <v>9.25379904740304</v>
      </c>
      <c r="E45" s="58">
        <f t="shared" si="36"/>
        <v>11.092330445806043</v>
      </c>
      <c r="F45" s="58">
        <f t="shared" si="36"/>
        <v>22.523709167544784</v>
      </c>
      <c r="G45" s="58">
        <f t="shared" si="36"/>
        <v>8.544726301735649</v>
      </c>
      <c r="H45" s="58">
        <f t="shared" si="36"/>
        <v>8.676036786395974</v>
      </c>
      <c r="I45" s="58">
        <f t="shared" si="36"/>
        <v>9.951899154088572</v>
      </c>
      <c r="J45" s="58">
        <f t="shared" si="36"/>
        <v>16.53112918277563</v>
      </c>
      <c r="K45" s="58">
        <f t="shared" si="9"/>
        <v>12.353241641040832</v>
      </c>
      <c r="M45" s="58">
        <f aca="true" t="shared" si="37" ref="M45:U45">M13/(M$34/60)</f>
        <v>10.633156114064766</v>
      </c>
      <c r="N45" s="58">
        <f t="shared" si="37"/>
        <v>6.671299513551077</v>
      </c>
      <c r="O45" s="58">
        <f t="shared" si="37"/>
        <v>7.916370648533441</v>
      </c>
      <c r="P45" s="58">
        <f t="shared" si="37"/>
        <v>15.708329293125184</v>
      </c>
      <c r="Q45" s="58">
        <f t="shared" si="37"/>
        <v>25.003472704542297</v>
      </c>
      <c r="R45" s="58">
        <f t="shared" si="37"/>
        <v>6.207966890843249</v>
      </c>
      <c r="S45" s="58">
        <f t="shared" si="37"/>
        <v>13.10580204778157</v>
      </c>
      <c r="T45" s="58">
        <f t="shared" si="37"/>
        <v>6.216006216006217</v>
      </c>
      <c r="U45" s="58">
        <f t="shared" si="37"/>
        <v>4.062838569880823</v>
      </c>
      <c r="V45" s="58">
        <f t="shared" si="11"/>
        <v>10.61391577759207</v>
      </c>
      <c r="X45" s="58">
        <f aca="true" t="shared" si="38" ref="X45:AF45">X13/(X$34/60)</f>
        <v>12.857977790765636</v>
      </c>
      <c r="Y45" s="58">
        <f t="shared" si="38"/>
        <v>7.747933884297521</v>
      </c>
      <c r="Z45" s="58">
        <f t="shared" si="38"/>
        <v>11.075683839570397</v>
      </c>
      <c r="AA45" s="58">
        <f t="shared" si="38"/>
        <v>16.31395296143563</v>
      </c>
      <c r="AB45" s="58">
        <f t="shared" si="38"/>
        <v>19.167102282627635</v>
      </c>
      <c r="AC45" s="58">
        <f t="shared" si="38"/>
        <v>6.160164271047227</v>
      </c>
      <c r="AD45" s="58">
        <f t="shared" si="38"/>
        <v>11.390438934591268</v>
      </c>
      <c r="AE45" s="58">
        <f t="shared" si="38"/>
        <v>7.665249120596419</v>
      </c>
      <c r="AF45" s="58">
        <f t="shared" si="38"/>
        <v>11.174175239446612</v>
      </c>
      <c r="AG45" s="58">
        <f t="shared" si="13"/>
        <v>11.50585314715315</v>
      </c>
      <c r="AI45" s="58">
        <f aca="true" t="shared" si="39" ref="AI45:AQ45">AI13/(AI$34/60)</f>
        <v>8.352183748042457</v>
      </c>
      <c r="AJ45" s="58">
        <f t="shared" si="39"/>
        <v>12.172031376791994</v>
      </c>
      <c r="AK45" s="58">
        <f t="shared" si="39"/>
        <v>10.663507109004739</v>
      </c>
      <c r="AL45" s="58">
        <f t="shared" si="39"/>
        <v>14.4306180069016</v>
      </c>
      <c r="AM45" s="58">
        <f t="shared" si="39"/>
        <v>13.020168496298187</v>
      </c>
      <c r="AN45" s="58">
        <f t="shared" si="39"/>
        <v>6.152043357257947</v>
      </c>
      <c r="AO45" s="58">
        <f t="shared" si="39"/>
        <v>7.813424884574405</v>
      </c>
      <c r="AP45" s="58">
        <f t="shared" si="39"/>
        <v>4.970616408211873</v>
      </c>
      <c r="AQ45" s="58">
        <f t="shared" si="39"/>
        <v>12.491325468424707</v>
      </c>
      <c r="AR45" s="58">
        <f t="shared" si="15"/>
        <v>10.007324317278655</v>
      </c>
      <c r="BE45" s="58"/>
      <c r="BF45" s="58"/>
      <c r="BH45" s="58"/>
      <c r="BI45" s="58"/>
      <c r="BJ45" s="58"/>
      <c r="BK45" s="58"/>
      <c r="BM45" s="58"/>
      <c r="BN45" s="58"/>
      <c r="BO45" s="58"/>
      <c r="BP45" s="58"/>
      <c r="BR45" s="58"/>
      <c r="BS45" s="58"/>
      <c r="BT45" s="58"/>
      <c r="BU45" s="58"/>
      <c r="BW45" s="58"/>
      <c r="BX45" s="58"/>
      <c r="BY45" s="58"/>
      <c r="BZ45" s="58"/>
      <c r="CB45" s="58"/>
      <c r="CC45" s="58"/>
      <c r="CD45" s="58"/>
      <c r="CE45" s="58"/>
      <c r="CG45" s="58"/>
      <c r="CH45" s="58"/>
      <c r="CI45" s="58"/>
      <c r="CJ45" s="58"/>
      <c r="CL45" s="58"/>
      <c r="CM45" s="58"/>
      <c r="CN45" s="58"/>
    </row>
    <row r="46" spans="1:92" s="14" customFormat="1" ht="12.75">
      <c r="A46" s="136" t="s">
        <v>47</v>
      </c>
      <c r="B46" s="58">
        <f aca="true" t="shared" si="40" ref="B46:J46">B14/(B$34/60)</f>
        <v>13.887740762172442</v>
      </c>
      <c r="C46" s="58">
        <f t="shared" si="40"/>
        <v>8.740990645606502</v>
      </c>
      <c r="D46" s="58">
        <f t="shared" si="40"/>
        <v>8.981628487185304</v>
      </c>
      <c r="E46" s="58">
        <f t="shared" si="40"/>
        <v>6.655398267483626</v>
      </c>
      <c r="F46" s="58">
        <f t="shared" si="40"/>
        <v>15.806111696522654</v>
      </c>
      <c r="G46" s="58">
        <f t="shared" si="40"/>
        <v>10.68090787716956</v>
      </c>
      <c r="H46" s="58">
        <f t="shared" si="40"/>
        <v>9.023078257851813</v>
      </c>
      <c r="I46" s="58">
        <f t="shared" si="40"/>
        <v>5.118119564959837</v>
      </c>
      <c r="J46" s="58">
        <f t="shared" si="40"/>
        <v>16.53112918277563</v>
      </c>
      <c r="K46" s="58">
        <f t="shared" si="9"/>
        <v>10.602789415747486</v>
      </c>
      <c r="M46" s="58">
        <f aca="true" t="shared" si="41" ref="M46:U46">M14/(M$34/60)</f>
        <v>7.733204446592557</v>
      </c>
      <c r="N46" s="58">
        <f t="shared" si="41"/>
        <v>12.508686587908269</v>
      </c>
      <c r="O46" s="58">
        <f t="shared" si="41"/>
        <v>3.0447579417436312</v>
      </c>
      <c r="P46" s="58">
        <f t="shared" si="41"/>
        <v>9.890429554930671</v>
      </c>
      <c r="Q46" s="58">
        <f t="shared" si="41"/>
        <v>12.501736352271148</v>
      </c>
      <c r="R46" s="58">
        <f t="shared" si="41"/>
        <v>8.277289187790998</v>
      </c>
      <c r="S46" s="58">
        <f t="shared" si="41"/>
        <v>9.829351535836176</v>
      </c>
      <c r="T46" s="58">
        <f t="shared" si="41"/>
        <v>5.439005439005439</v>
      </c>
      <c r="U46" s="58">
        <f t="shared" si="41"/>
        <v>10.56338028169014</v>
      </c>
      <c r="V46" s="58">
        <f t="shared" si="11"/>
        <v>8.865315703085448</v>
      </c>
      <c r="X46" s="58">
        <f aca="true" t="shared" si="42" ref="X46:AF46">X14/(X$34/60)</f>
        <v>12.857977790765636</v>
      </c>
      <c r="Y46" s="58">
        <f t="shared" si="42"/>
        <v>6.714876033057852</v>
      </c>
      <c r="Z46" s="58">
        <f t="shared" si="42"/>
        <v>8.055042792414834</v>
      </c>
      <c r="AA46" s="58">
        <f t="shared" si="42"/>
        <v>8.428875696741741</v>
      </c>
      <c r="AB46" s="58">
        <f t="shared" si="42"/>
        <v>12.197246907126678</v>
      </c>
      <c r="AC46" s="58">
        <f t="shared" si="42"/>
        <v>7.28019413851036</v>
      </c>
      <c r="AD46" s="58">
        <f t="shared" si="42"/>
        <v>8.974285221193119</v>
      </c>
      <c r="AE46" s="58">
        <f t="shared" si="42"/>
        <v>3.8851262666036646</v>
      </c>
      <c r="AF46" s="58">
        <f t="shared" si="42"/>
        <v>13.56864136218517</v>
      </c>
      <c r="AG46" s="58">
        <f t="shared" si="13"/>
        <v>9.106918467622116</v>
      </c>
      <c r="AI46" s="58">
        <f aca="true" t="shared" si="43" ref="AI46:AQ46">AI14/(AI$34/60)</f>
        <v>5.220114842526535</v>
      </c>
      <c r="AJ46" s="58">
        <f t="shared" si="43"/>
        <v>9.737625101433595</v>
      </c>
      <c r="AK46" s="58">
        <f t="shared" si="43"/>
        <v>6.0934326337169935</v>
      </c>
      <c r="AL46" s="58">
        <f t="shared" si="43"/>
        <v>3.7645090452786785</v>
      </c>
      <c r="AM46" s="58">
        <f t="shared" si="43"/>
        <v>9.190707173857543</v>
      </c>
      <c r="AN46" s="58">
        <f t="shared" si="43"/>
        <v>7.9097700307602175</v>
      </c>
      <c r="AO46" s="58">
        <f t="shared" si="43"/>
        <v>10.654670297146916</v>
      </c>
      <c r="AP46" s="58">
        <f t="shared" si="43"/>
        <v>4.349289357185389</v>
      </c>
      <c r="AQ46" s="58">
        <f t="shared" si="43"/>
        <v>11.103400416377516</v>
      </c>
      <c r="AR46" s="58">
        <f t="shared" si="15"/>
        <v>7.558168766475932</v>
      </c>
      <c r="BE46" s="58"/>
      <c r="BF46" s="58"/>
      <c r="BH46" s="58"/>
      <c r="BI46" s="58"/>
      <c r="BJ46" s="58"/>
      <c r="BK46" s="58"/>
      <c r="BM46" s="58"/>
      <c r="BN46" s="58"/>
      <c r="BO46" s="58"/>
      <c r="BP46" s="58"/>
      <c r="BR46" s="58"/>
      <c r="BS46" s="58"/>
      <c r="BT46" s="58"/>
      <c r="BU46" s="58"/>
      <c r="BW46" s="58"/>
      <c r="BX46" s="58"/>
      <c r="BY46" s="58"/>
      <c r="BZ46" s="58"/>
      <c r="CB46" s="58"/>
      <c r="CC46" s="58"/>
      <c r="CD46" s="58"/>
      <c r="CE46" s="58"/>
      <c r="CG46" s="58"/>
      <c r="CH46" s="58"/>
      <c r="CI46" s="58"/>
      <c r="CJ46" s="58"/>
      <c r="CL46" s="58"/>
      <c r="CM46" s="58"/>
      <c r="CN46" s="58"/>
    </row>
    <row r="47" spans="1:92" s="14" customFormat="1" ht="12.75">
      <c r="A47" s="136" t="s">
        <v>48</v>
      </c>
      <c r="B47" s="58">
        <f aca="true" t="shared" si="44" ref="B47:J47">B15/(B$34/60)</f>
        <v>11.407787054641648</v>
      </c>
      <c r="C47" s="58">
        <f t="shared" si="44"/>
        <v>11.501303481061187</v>
      </c>
      <c r="D47" s="58">
        <f t="shared" si="44"/>
        <v>4.354728963483783</v>
      </c>
      <c r="E47" s="58">
        <f t="shared" si="44"/>
        <v>5.070779632368477</v>
      </c>
      <c r="F47" s="58">
        <f t="shared" si="44"/>
        <v>15.806111696522654</v>
      </c>
      <c r="G47" s="58">
        <f t="shared" si="44"/>
        <v>10.146862483311082</v>
      </c>
      <c r="H47" s="58">
        <f t="shared" si="44"/>
        <v>6.246746486205102</v>
      </c>
      <c r="I47" s="58">
        <f t="shared" si="44"/>
        <v>3.269909722057674</v>
      </c>
      <c r="J47" s="58">
        <f t="shared" si="44"/>
        <v>9.598720170643913</v>
      </c>
      <c r="K47" s="58">
        <f t="shared" si="9"/>
        <v>8.60032774336617</v>
      </c>
      <c r="M47" s="58">
        <f aca="true" t="shared" si="45" ref="M47:U47">M15/(M$34/60)</f>
        <v>18.366360560657323</v>
      </c>
      <c r="N47" s="58">
        <f t="shared" si="45"/>
        <v>8.339124391938846</v>
      </c>
      <c r="O47" s="58">
        <f t="shared" si="45"/>
        <v>4.262661118441084</v>
      </c>
      <c r="P47" s="58">
        <f t="shared" si="45"/>
        <v>5.236109764375061</v>
      </c>
      <c r="Q47" s="58">
        <f t="shared" si="45"/>
        <v>14.16863453257397</v>
      </c>
      <c r="R47" s="58">
        <f t="shared" si="45"/>
        <v>10.346611484738748</v>
      </c>
      <c r="S47" s="58">
        <f t="shared" si="45"/>
        <v>13.924914675767917</v>
      </c>
      <c r="T47" s="58">
        <f t="shared" si="45"/>
        <v>5.633255633255634</v>
      </c>
      <c r="U47" s="58">
        <f t="shared" si="45"/>
        <v>4.875406283856988</v>
      </c>
      <c r="V47" s="58">
        <f t="shared" si="11"/>
        <v>9.461453160622842</v>
      </c>
      <c r="X47" s="58">
        <f aca="true" t="shared" si="46" ref="X47:AF47">X15/(X$34/60)</f>
        <v>10.520163646990065</v>
      </c>
      <c r="Y47" s="58">
        <f t="shared" si="46"/>
        <v>11.8801652892562</v>
      </c>
      <c r="Z47" s="58">
        <f t="shared" si="46"/>
        <v>5.839906024500755</v>
      </c>
      <c r="AA47" s="58">
        <f t="shared" si="46"/>
        <v>5.7098835365024705</v>
      </c>
      <c r="AB47" s="58">
        <f t="shared" si="46"/>
        <v>9.060811988151245</v>
      </c>
      <c r="AC47" s="58">
        <f t="shared" si="46"/>
        <v>10.08026880716819</v>
      </c>
      <c r="AD47" s="58">
        <f t="shared" si="46"/>
        <v>10.700109302191796</v>
      </c>
      <c r="AE47" s="58">
        <f t="shared" si="46"/>
        <v>3.570116028770935</v>
      </c>
      <c r="AF47" s="58">
        <f t="shared" si="46"/>
        <v>9.577864490954239</v>
      </c>
      <c r="AG47" s="58">
        <f t="shared" si="13"/>
        <v>8.548809901609545</v>
      </c>
      <c r="AI47" s="58">
        <f aca="true" t="shared" si="47" ref="AI47:AQ47">AI15/(AI$34/60)</f>
        <v>6.264137811031842</v>
      </c>
      <c r="AJ47" s="58">
        <f t="shared" si="47"/>
        <v>3.2458750338111986</v>
      </c>
      <c r="AK47" s="58">
        <f t="shared" si="47"/>
        <v>5.077860528097495</v>
      </c>
      <c r="AL47" s="58">
        <f t="shared" si="47"/>
        <v>4.391927219491792</v>
      </c>
      <c r="AM47" s="58">
        <f t="shared" si="47"/>
        <v>16.84962981873883</v>
      </c>
      <c r="AN47" s="58">
        <f t="shared" si="47"/>
        <v>10.546360041013623</v>
      </c>
      <c r="AO47" s="58">
        <f t="shared" si="47"/>
        <v>9.23404759086066</v>
      </c>
      <c r="AP47" s="58">
        <f t="shared" si="47"/>
        <v>3.4172987806456625</v>
      </c>
      <c r="AQ47" s="58">
        <f t="shared" si="47"/>
        <v>6.939625260235948</v>
      </c>
      <c r="AR47" s="58">
        <f t="shared" si="15"/>
        <v>7.32964023154745</v>
      </c>
      <c r="BE47" s="58"/>
      <c r="BF47" s="58"/>
      <c r="BH47" s="58"/>
      <c r="BI47" s="58"/>
      <c r="BJ47" s="58"/>
      <c r="BK47" s="58"/>
      <c r="BM47" s="58"/>
      <c r="BN47" s="58"/>
      <c r="BO47" s="58"/>
      <c r="BP47" s="58"/>
      <c r="BR47" s="58"/>
      <c r="BS47" s="58"/>
      <c r="BT47" s="58"/>
      <c r="BU47" s="58"/>
      <c r="BW47" s="58"/>
      <c r="BX47" s="58"/>
      <c r="BY47" s="58"/>
      <c r="BZ47" s="58"/>
      <c r="CB47" s="58"/>
      <c r="CC47" s="58"/>
      <c r="CD47" s="58"/>
      <c r="CE47" s="58"/>
      <c r="CG47" s="58"/>
      <c r="CH47" s="58"/>
      <c r="CI47" s="58"/>
      <c r="CJ47" s="58"/>
      <c r="CL47" s="58"/>
      <c r="CM47" s="58"/>
      <c r="CN47" s="58"/>
    </row>
    <row r="48" spans="1:92" s="14" customFormat="1" ht="12.75">
      <c r="A48" s="136" t="s">
        <v>49</v>
      </c>
      <c r="B48" s="58">
        <f aca="true" t="shared" si="48" ref="B48:J48">B16/(B$34/60)</f>
        <v>9.919814830123173</v>
      </c>
      <c r="C48" s="58">
        <f t="shared" si="48"/>
        <v>7.820886367121608</v>
      </c>
      <c r="D48" s="58">
        <f t="shared" si="48"/>
        <v>1.0886822408709458</v>
      </c>
      <c r="E48" s="58">
        <f t="shared" si="48"/>
        <v>1.9015423621381788</v>
      </c>
      <c r="F48" s="58">
        <f t="shared" si="48"/>
        <v>9.483667017913593</v>
      </c>
      <c r="G48" s="58">
        <f t="shared" si="48"/>
        <v>6.408544726301736</v>
      </c>
      <c r="H48" s="58">
        <f t="shared" si="48"/>
        <v>3.123373243102551</v>
      </c>
      <c r="I48" s="58">
        <f t="shared" si="48"/>
        <v>2.4168897945643675</v>
      </c>
      <c r="J48" s="58">
        <f t="shared" si="48"/>
        <v>6.665777896280495</v>
      </c>
      <c r="K48" s="58">
        <f t="shared" si="9"/>
        <v>5.425464275379628</v>
      </c>
      <c r="M48" s="58">
        <f aca="true" t="shared" si="49" ref="M48:U48">M16/(M$34/60)</f>
        <v>11.599806669888835</v>
      </c>
      <c r="N48" s="58">
        <f t="shared" si="49"/>
        <v>5.0034746351633075</v>
      </c>
      <c r="O48" s="58">
        <f t="shared" si="49"/>
        <v>1.8268547650461786</v>
      </c>
      <c r="P48" s="58">
        <f t="shared" si="49"/>
        <v>11.054009502569572</v>
      </c>
      <c r="Q48" s="58">
        <f t="shared" si="49"/>
        <v>7.50104181136269</v>
      </c>
      <c r="R48" s="58">
        <f t="shared" si="49"/>
        <v>12.415933781686498</v>
      </c>
      <c r="S48" s="58">
        <f t="shared" si="49"/>
        <v>14.744027303754265</v>
      </c>
      <c r="T48" s="58">
        <f t="shared" si="49"/>
        <v>3.3022533022533023</v>
      </c>
      <c r="U48" s="58">
        <f t="shared" si="49"/>
        <v>12.188515709642468</v>
      </c>
      <c r="V48" s="58">
        <f t="shared" si="11"/>
        <v>8.848435275707457</v>
      </c>
      <c r="X48" s="58">
        <f aca="true" t="shared" si="50" ref="X48:AF48">X16/(X$34/60)</f>
        <v>5.844535359438925</v>
      </c>
      <c r="Y48" s="58">
        <f t="shared" si="50"/>
        <v>7.747933884297521</v>
      </c>
      <c r="Z48" s="58">
        <f t="shared" si="50"/>
        <v>4.430273535828159</v>
      </c>
      <c r="AA48" s="58">
        <f t="shared" si="50"/>
        <v>4.622286672406761</v>
      </c>
      <c r="AB48" s="58">
        <f t="shared" si="50"/>
        <v>9.060811988151245</v>
      </c>
      <c r="AC48" s="58">
        <f t="shared" si="50"/>
        <v>5.040134403584095</v>
      </c>
      <c r="AD48" s="58">
        <f t="shared" si="50"/>
        <v>10.35494448599206</v>
      </c>
      <c r="AE48" s="58">
        <f t="shared" si="50"/>
        <v>1.9950648396072872</v>
      </c>
      <c r="AF48" s="58">
        <f t="shared" si="50"/>
        <v>7.449450159631074</v>
      </c>
      <c r="AG48" s="58">
        <f t="shared" si="13"/>
        <v>6.282826147659681</v>
      </c>
      <c r="AI48" s="58">
        <f aca="true" t="shared" si="51" ref="AI48:AQ48">AI16/(AI$34/60)</f>
        <v>13.572298590568993</v>
      </c>
      <c r="AJ48" s="58">
        <f t="shared" si="51"/>
        <v>2.434406275358399</v>
      </c>
      <c r="AK48" s="58">
        <f t="shared" si="51"/>
        <v>4.570074475287745</v>
      </c>
      <c r="AL48" s="58">
        <f t="shared" si="51"/>
        <v>2.5096726968524523</v>
      </c>
      <c r="AM48" s="58">
        <f t="shared" si="51"/>
        <v>9.190707173857543</v>
      </c>
      <c r="AN48" s="58">
        <f t="shared" si="51"/>
        <v>7.9097700307602175</v>
      </c>
      <c r="AO48" s="58">
        <f t="shared" si="51"/>
        <v>14.916538416005682</v>
      </c>
      <c r="AP48" s="58">
        <f t="shared" si="51"/>
        <v>2.0193129158360734</v>
      </c>
      <c r="AQ48" s="58">
        <f t="shared" si="51"/>
        <v>4.163775156141569</v>
      </c>
      <c r="AR48" s="58">
        <f t="shared" si="15"/>
        <v>6.809617303407631</v>
      </c>
      <c r="BE48" s="58"/>
      <c r="BF48" s="58"/>
      <c r="BH48" s="58"/>
      <c r="BI48" s="58"/>
      <c r="BJ48" s="58"/>
      <c r="BK48" s="58"/>
      <c r="BM48" s="58"/>
      <c r="BN48" s="58"/>
      <c r="BO48" s="58"/>
      <c r="BP48" s="58"/>
      <c r="BR48" s="58"/>
      <c r="BS48" s="58"/>
      <c r="BT48" s="58"/>
      <c r="BU48" s="58"/>
      <c r="BW48" s="58"/>
      <c r="BX48" s="58"/>
      <c r="BY48" s="58"/>
      <c r="BZ48" s="58"/>
      <c r="CB48" s="58"/>
      <c r="CC48" s="58"/>
      <c r="CD48" s="58"/>
      <c r="CE48" s="58"/>
      <c r="CG48" s="58"/>
      <c r="CH48" s="58"/>
      <c r="CI48" s="58"/>
      <c r="CJ48" s="58"/>
      <c r="CL48" s="58"/>
      <c r="CM48" s="58"/>
      <c r="CN48" s="58"/>
    </row>
    <row r="49" spans="1:92" s="14" customFormat="1" ht="12.75">
      <c r="A49" s="136" t="s">
        <v>50</v>
      </c>
      <c r="B49" s="58">
        <f aca="true" t="shared" si="52" ref="B49:J49">B17/(B$34/60)</f>
        <v>6.447879639580062</v>
      </c>
      <c r="C49" s="58">
        <f t="shared" si="52"/>
        <v>5.060573531666923</v>
      </c>
      <c r="D49" s="58">
        <f t="shared" si="52"/>
        <v>1.9051939215241553</v>
      </c>
      <c r="E49" s="58">
        <f t="shared" si="52"/>
        <v>0.3169237270230298</v>
      </c>
      <c r="F49" s="58">
        <f t="shared" si="52"/>
        <v>6.322444678609061</v>
      </c>
      <c r="G49" s="58">
        <f t="shared" si="52"/>
        <v>3.738317757009346</v>
      </c>
      <c r="H49" s="58">
        <f t="shared" si="52"/>
        <v>3.817456186014229</v>
      </c>
      <c r="I49" s="58">
        <f t="shared" si="52"/>
        <v>2.2747198066488163</v>
      </c>
      <c r="J49" s="58">
        <f t="shared" si="52"/>
        <v>8.798826823090254</v>
      </c>
      <c r="K49" s="58">
        <f t="shared" si="9"/>
        <v>4.2980373412406525</v>
      </c>
      <c r="M49" s="58">
        <f aca="true" t="shared" si="53" ref="M49:U49">M17/(M$34/60)</f>
        <v>4.833252779120348</v>
      </c>
      <c r="N49" s="58">
        <f t="shared" si="53"/>
        <v>1.6678248783877692</v>
      </c>
      <c r="O49" s="58">
        <f t="shared" si="53"/>
        <v>1.2179031766974524</v>
      </c>
      <c r="P49" s="58">
        <f t="shared" si="53"/>
        <v>1.7453699214583536</v>
      </c>
      <c r="Q49" s="58">
        <f t="shared" si="53"/>
        <v>7.50104181136269</v>
      </c>
      <c r="R49" s="58">
        <f t="shared" si="53"/>
        <v>13.450594930160372</v>
      </c>
      <c r="S49" s="58">
        <f t="shared" si="53"/>
        <v>5.733788395904436</v>
      </c>
      <c r="T49" s="58">
        <f t="shared" si="53"/>
        <v>1.7482517482517483</v>
      </c>
      <c r="U49" s="58">
        <f t="shared" si="53"/>
        <v>10.56338028169014</v>
      </c>
      <c r="V49" s="58">
        <f t="shared" si="11"/>
        <v>5.384600880337034</v>
      </c>
      <c r="X49" s="58">
        <f aca="true" t="shared" si="54" ref="X49:AF49">X17/(X$34/60)</f>
        <v>3.506721215663355</v>
      </c>
      <c r="Y49" s="58">
        <f t="shared" si="54"/>
        <v>5.681818181818182</v>
      </c>
      <c r="Z49" s="58">
        <f t="shared" si="54"/>
        <v>1.4096324886725962</v>
      </c>
      <c r="AA49" s="58">
        <f t="shared" si="54"/>
        <v>2.447092944215344</v>
      </c>
      <c r="AB49" s="58">
        <f t="shared" si="54"/>
        <v>4.181913225300575</v>
      </c>
      <c r="AC49" s="58">
        <f t="shared" si="54"/>
        <v>6.160164271047227</v>
      </c>
      <c r="AD49" s="58">
        <f t="shared" si="54"/>
        <v>4.141977794396825</v>
      </c>
      <c r="AE49" s="58">
        <f t="shared" si="54"/>
        <v>1.2600409513309183</v>
      </c>
      <c r="AF49" s="58">
        <f t="shared" si="54"/>
        <v>3.4586732884001417</v>
      </c>
      <c r="AG49" s="58">
        <f t="shared" si="13"/>
        <v>3.5831149289827957</v>
      </c>
      <c r="AI49" s="58">
        <f aca="true" t="shared" si="55" ref="AI49:AQ49">AI17/(AI$34/60)</f>
        <v>8.352183748042457</v>
      </c>
      <c r="AJ49" s="58">
        <f t="shared" si="55"/>
        <v>8.114687584527996</v>
      </c>
      <c r="AK49" s="58">
        <f t="shared" si="55"/>
        <v>1.5233581584292484</v>
      </c>
      <c r="AL49" s="58">
        <f t="shared" si="55"/>
        <v>3.7645090452786785</v>
      </c>
      <c r="AM49" s="58">
        <f t="shared" si="55"/>
        <v>7.658922644881287</v>
      </c>
      <c r="AN49" s="58">
        <f t="shared" si="55"/>
        <v>7.030906694009082</v>
      </c>
      <c r="AO49" s="58">
        <f t="shared" si="55"/>
        <v>8.523736237717534</v>
      </c>
      <c r="AP49" s="58">
        <f t="shared" si="55"/>
        <v>1.5533176275662104</v>
      </c>
      <c r="AQ49" s="58">
        <f t="shared" si="55"/>
        <v>4.857737682165164</v>
      </c>
      <c r="AR49" s="58">
        <f t="shared" si="15"/>
        <v>5.708817713624184</v>
      </c>
      <c r="BE49" s="58"/>
      <c r="BF49" s="58"/>
      <c r="BH49" s="58"/>
      <c r="BI49" s="58"/>
      <c r="BJ49" s="58"/>
      <c r="BK49" s="58"/>
      <c r="BM49" s="58"/>
      <c r="BN49" s="58"/>
      <c r="BO49" s="58"/>
      <c r="BP49" s="58"/>
      <c r="BR49" s="58"/>
      <c r="BS49" s="58"/>
      <c r="BT49" s="58"/>
      <c r="BU49" s="58"/>
      <c r="BW49" s="58"/>
      <c r="BX49" s="58"/>
      <c r="BY49" s="58"/>
      <c r="BZ49" s="58"/>
      <c r="CB49" s="58"/>
      <c r="CC49" s="58"/>
      <c r="CD49" s="58"/>
      <c r="CE49" s="58"/>
      <c r="CG49" s="58"/>
      <c r="CH49" s="58"/>
      <c r="CI49" s="58"/>
      <c r="CJ49" s="58"/>
      <c r="CL49" s="58"/>
      <c r="CM49" s="58"/>
      <c r="CN49" s="58"/>
    </row>
    <row r="50" spans="1:92" s="14" customFormat="1" ht="12.75">
      <c r="A50" s="136" t="s">
        <v>51</v>
      </c>
      <c r="B50" s="58">
        <f aca="true" t="shared" si="56" ref="B50:J50">B18/(B$34/60)</f>
        <v>3.4719351905431104</v>
      </c>
      <c r="C50" s="58">
        <f t="shared" si="56"/>
        <v>5.52062567090937</v>
      </c>
      <c r="D50" s="58">
        <f t="shared" si="56"/>
        <v>0.27217056021773645</v>
      </c>
      <c r="E50" s="58">
        <f t="shared" si="56"/>
        <v>0</v>
      </c>
      <c r="F50" s="58">
        <f t="shared" si="56"/>
        <v>5.136986301369863</v>
      </c>
      <c r="G50" s="58">
        <f t="shared" si="56"/>
        <v>3.204272363150868</v>
      </c>
      <c r="H50" s="58">
        <f t="shared" si="56"/>
        <v>5.899705014749262</v>
      </c>
      <c r="I50" s="58">
        <f t="shared" si="56"/>
        <v>1.1373599033244082</v>
      </c>
      <c r="J50" s="58">
        <f t="shared" si="56"/>
        <v>5.865884548726836</v>
      </c>
      <c r="K50" s="58">
        <f t="shared" si="9"/>
        <v>3.3898821725546058</v>
      </c>
      <c r="M50" s="58">
        <f aca="true" t="shared" si="57" ref="M50:U50">M18/(M$34/60)</f>
        <v>0.9666505558240697</v>
      </c>
      <c r="N50" s="58">
        <f t="shared" si="57"/>
        <v>1.6678248783877692</v>
      </c>
      <c r="O50" s="58">
        <f t="shared" si="57"/>
        <v>1.2179031766974524</v>
      </c>
      <c r="P50" s="58">
        <f t="shared" si="57"/>
        <v>1.7453699214583536</v>
      </c>
      <c r="Q50" s="58">
        <f t="shared" si="57"/>
        <v>1.6668981803028198</v>
      </c>
      <c r="R50" s="58">
        <f t="shared" si="57"/>
        <v>8.277289187790998</v>
      </c>
      <c r="S50" s="58">
        <f t="shared" si="57"/>
        <v>9.829351535836176</v>
      </c>
      <c r="T50" s="58">
        <f t="shared" si="57"/>
        <v>2.5252525252525255</v>
      </c>
      <c r="U50" s="58">
        <f t="shared" si="57"/>
        <v>8.125677139761645</v>
      </c>
      <c r="V50" s="58">
        <f t="shared" si="11"/>
        <v>4.002468566812423</v>
      </c>
      <c r="X50" s="58">
        <f aca="true" t="shared" si="58" ref="X50:AF50">X18/(X$34/60)</f>
        <v>5.844535359438925</v>
      </c>
      <c r="Y50" s="58">
        <f t="shared" si="58"/>
        <v>3.0991735537190084</v>
      </c>
      <c r="Z50" s="58">
        <f t="shared" si="58"/>
        <v>1.2082564188622251</v>
      </c>
      <c r="AA50" s="58">
        <f t="shared" si="58"/>
        <v>2.175193728191417</v>
      </c>
      <c r="AB50" s="58">
        <f t="shared" si="58"/>
        <v>1.7424638438752396</v>
      </c>
      <c r="AC50" s="58">
        <f t="shared" si="58"/>
        <v>3.920104536120963</v>
      </c>
      <c r="AD50" s="58">
        <f t="shared" si="58"/>
        <v>5.17747224299603</v>
      </c>
      <c r="AE50" s="58">
        <f t="shared" si="58"/>
        <v>1.470047776552738</v>
      </c>
      <c r="AF50" s="58">
        <f t="shared" si="58"/>
        <v>5.32103582830791</v>
      </c>
      <c r="AG50" s="58">
        <f t="shared" si="13"/>
        <v>3.3286981431182734</v>
      </c>
      <c r="AI50" s="58">
        <f aca="true" t="shared" si="59" ref="AI50:AQ50">AI18/(AI$34/60)</f>
        <v>3.132068905515921</v>
      </c>
      <c r="AJ50" s="58">
        <f t="shared" si="59"/>
        <v>3.2458750338111986</v>
      </c>
      <c r="AK50" s="58">
        <f t="shared" si="59"/>
        <v>0</v>
      </c>
      <c r="AL50" s="58">
        <f t="shared" si="59"/>
        <v>3.1370908710655656</v>
      </c>
      <c r="AM50" s="58">
        <f t="shared" si="59"/>
        <v>6.127138115905029</v>
      </c>
      <c r="AN50" s="58">
        <f t="shared" si="59"/>
        <v>4.394316683755676</v>
      </c>
      <c r="AO50" s="58">
        <f t="shared" si="59"/>
        <v>9.944358944003788</v>
      </c>
      <c r="AP50" s="58">
        <f t="shared" si="59"/>
        <v>1.5533176275662104</v>
      </c>
      <c r="AQ50" s="58">
        <f t="shared" si="59"/>
        <v>4.163775156141569</v>
      </c>
      <c r="AR50" s="58">
        <f t="shared" si="15"/>
        <v>3.9664379264183287</v>
      </c>
      <c r="BE50" s="58"/>
      <c r="BF50" s="58"/>
      <c r="BH50" s="58"/>
      <c r="BI50" s="58"/>
      <c r="BJ50" s="58"/>
      <c r="BK50" s="58"/>
      <c r="BM50" s="58"/>
      <c r="BN50" s="58"/>
      <c r="BO50" s="58"/>
      <c r="BP50" s="58"/>
      <c r="BR50" s="58"/>
      <c r="BS50" s="58"/>
      <c r="BT50" s="58"/>
      <c r="BU50" s="58"/>
      <c r="BW50" s="58"/>
      <c r="BX50" s="58"/>
      <c r="BY50" s="58"/>
      <c r="BZ50" s="58"/>
      <c r="CB50" s="58"/>
      <c r="CC50" s="58"/>
      <c r="CD50" s="58"/>
      <c r="CE50" s="58"/>
      <c r="CG50" s="58"/>
      <c r="CH50" s="58"/>
      <c r="CI50" s="58"/>
      <c r="CJ50" s="58"/>
      <c r="CL50" s="58"/>
      <c r="CM50" s="58"/>
      <c r="CN50" s="58"/>
    </row>
    <row r="51" spans="1:92" s="14" customFormat="1" ht="12.75">
      <c r="A51" s="136" t="s">
        <v>52</v>
      </c>
      <c r="B51" s="58">
        <f aca="true" t="shared" si="60" ref="B51:J51">B19/(B$34/60)</f>
        <v>1.9839629660246345</v>
      </c>
      <c r="C51" s="58">
        <f t="shared" si="60"/>
        <v>2.760312835454685</v>
      </c>
      <c r="D51" s="58">
        <f t="shared" si="60"/>
        <v>0.5443411204354729</v>
      </c>
      <c r="E51" s="58">
        <f t="shared" si="60"/>
        <v>0.6338474540460596</v>
      </c>
      <c r="F51" s="58">
        <f t="shared" si="60"/>
        <v>4.34668071654373</v>
      </c>
      <c r="G51" s="58">
        <f t="shared" si="60"/>
        <v>1.602136181575434</v>
      </c>
      <c r="H51" s="58">
        <f t="shared" si="60"/>
        <v>4.511539128925906</v>
      </c>
      <c r="I51" s="58">
        <f t="shared" si="60"/>
        <v>0.5686799516622041</v>
      </c>
      <c r="J51" s="58">
        <f t="shared" si="60"/>
        <v>3.466204506065858</v>
      </c>
      <c r="K51" s="58">
        <f t="shared" si="9"/>
        <v>2.268633873414887</v>
      </c>
      <c r="M51" s="58">
        <f aca="true" t="shared" si="61" ref="M51:U51">M19/(M$34/60)</f>
        <v>0</v>
      </c>
      <c r="N51" s="58">
        <f t="shared" si="61"/>
        <v>1.6678248783877692</v>
      </c>
      <c r="O51" s="58">
        <f t="shared" si="61"/>
        <v>1.2179031766974524</v>
      </c>
      <c r="P51" s="58">
        <f t="shared" si="61"/>
        <v>1.7453699214583536</v>
      </c>
      <c r="Q51" s="58">
        <f t="shared" si="61"/>
        <v>0.8334490901514099</v>
      </c>
      <c r="R51" s="58">
        <f t="shared" si="61"/>
        <v>6.207966890843249</v>
      </c>
      <c r="S51" s="58">
        <f t="shared" si="61"/>
        <v>4.09556313993174</v>
      </c>
      <c r="T51" s="58">
        <f t="shared" si="61"/>
        <v>1.7482517482517483</v>
      </c>
      <c r="U51" s="58">
        <f t="shared" si="61"/>
        <v>1.6251354279523291</v>
      </c>
      <c r="V51" s="58">
        <f t="shared" si="11"/>
        <v>2.1268293637415616</v>
      </c>
      <c r="X51" s="58">
        <f aca="true" t="shared" si="62" ref="X51:AF51">X19/(X$34/60)</f>
        <v>3.506721215663355</v>
      </c>
      <c r="Y51" s="58">
        <f t="shared" si="62"/>
        <v>0.5165289256198348</v>
      </c>
      <c r="Z51" s="58">
        <f t="shared" si="62"/>
        <v>0.20137606981037087</v>
      </c>
      <c r="AA51" s="58">
        <f t="shared" si="62"/>
        <v>2.990891376263199</v>
      </c>
      <c r="AB51" s="58">
        <f t="shared" si="62"/>
        <v>2.4394493814253355</v>
      </c>
      <c r="AC51" s="58">
        <f t="shared" si="62"/>
        <v>3.920104536120963</v>
      </c>
      <c r="AD51" s="58">
        <f t="shared" si="62"/>
        <v>6.558131507794972</v>
      </c>
      <c r="AE51" s="58">
        <f t="shared" si="62"/>
        <v>0.8400273008872788</v>
      </c>
      <c r="AF51" s="58">
        <f t="shared" si="62"/>
        <v>1.064207165661582</v>
      </c>
      <c r="AG51" s="58">
        <f t="shared" si="13"/>
        <v>2.4486041643607654</v>
      </c>
      <c r="AI51" s="58">
        <f aca="true" t="shared" si="63" ref="AI51:AQ51">AI19/(AI$34/60)</f>
        <v>1.044022968505307</v>
      </c>
      <c r="AJ51" s="58">
        <f t="shared" si="63"/>
        <v>0</v>
      </c>
      <c r="AK51" s="58">
        <f t="shared" si="63"/>
        <v>0.5077860528097495</v>
      </c>
      <c r="AL51" s="58">
        <f t="shared" si="63"/>
        <v>3.7645090452786785</v>
      </c>
      <c r="AM51" s="58">
        <f t="shared" si="63"/>
        <v>6.893030380393157</v>
      </c>
      <c r="AN51" s="58">
        <f t="shared" si="63"/>
        <v>4.394316683755676</v>
      </c>
      <c r="AO51" s="58">
        <f t="shared" si="63"/>
        <v>5.682490825145022</v>
      </c>
      <c r="AP51" s="58">
        <f t="shared" si="63"/>
        <v>0.6213270510264841</v>
      </c>
      <c r="AQ51" s="58">
        <f t="shared" si="63"/>
        <v>4.163775156141569</v>
      </c>
      <c r="AR51" s="58">
        <f t="shared" si="15"/>
        <v>3.0079175736728496</v>
      </c>
      <c r="BE51" s="58"/>
      <c r="BF51" s="58"/>
      <c r="BH51" s="58"/>
      <c r="BI51" s="58"/>
      <c r="BJ51" s="58"/>
      <c r="BK51" s="58"/>
      <c r="BM51" s="58"/>
      <c r="BN51" s="58"/>
      <c r="BO51" s="58"/>
      <c r="BP51" s="58"/>
      <c r="BR51" s="58"/>
      <c r="BS51" s="58"/>
      <c r="BT51" s="58"/>
      <c r="BU51" s="58"/>
      <c r="BW51" s="58"/>
      <c r="BX51" s="58"/>
      <c r="BY51" s="58"/>
      <c r="BZ51" s="58"/>
      <c r="CB51" s="58"/>
      <c r="CC51" s="58"/>
      <c r="CD51" s="58"/>
      <c r="CE51" s="58"/>
      <c r="CG51" s="58"/>
      <c r="CH51" s="58"/>
      <c r="CI51" s="58"/>
      <c r="CJ51" s="58"/>
      <c r="CL51" s="58"/>
      <c r="CM51" s="58"/>
      <c r="CN51" s="58"/>
    </row>
    <row r="52" spans="1:92" s="14" customFormat="1" ht="12.75">
      <c r="A52" s="136" t="s">
        <v>53</v>
      </c>
      <c r="B52" s="58">
        <f aca="true" t="shared" si="64" ref="B52:J52">B20/(B$34/60)</f>
        <v>0.9919814830123173</v>
      </c>
      <c r="C52" s="58">
        <f t="shared" si="64"/>
        <v>0.4600521392424475</v>
      </c>
      <c r="D52" s="58">
        <f t="shared" si="64"/>
        <v>1.633023361306419</v>
      </c>
      <c r="E52" s="58">
        <f t="shared" si="64"/>
        <v>0</v>
      </c>
      <c r="F52" s="58">
        <f t="shared" si="64"/>
        <v>1.9757639620653318</v>
      </c>
      <c r="G52" s="58">
        <f t="shared" si="64"/>
        <v>0.534045393858478</v>
      </c>
      <c r="H52" s="58">
        <f t="shared" si="64"/>
        <v>2.429290300190873</v>
      </c>
      <c r="I52" s="58">
        <f t="shared" si="64"/>
        <v>0.8530199274933062</v>
      </c>
      <c r="J52" s="58">
        <f t="shared" si="64"/>
        <v>1.3331555792560992</v>
      </c>
      <c r="K52" s="58">
        <f t="shared" si="9"/>
        <v>1.1344813496028079</v>
      </c>
      <c r="M52" s="58">
        <f aca="true" t="shared" si="65" ref="M52:U52">M20/(M$34/60)</f>
        <v>0</v>
      </c>
      <c r="N52" s="58">
        <f t="shared" si="65"/>
        <v>1.6678248783877692</v>
      </c>
      <c r="O52" s="58">
        <f t="shared" si="65"/>
        <v>0</v>
      </c>
      <c r="P52" s="58">
        <f t="shared" si="65"/>
        <v>1.1635799476389024</v>
      </c>
      <c r="Q52" s="58">
        <f t="shared" si="65"/>
        <v>0</v>
      </c>
      <c r="R52" s="58">
        <f t="shared" si="65"/>
        <v>7.242628039317124</v>
      </c>
      <c r="S52" s="58">
        <f t="shared" si="65"/>
        <v>0.8191126279863481</v>
      </c>
      <c r="T52" s="58">
        <f t="shared" si="65"/>
        <v>0.9712509712509713</v>
      </c>
      <c r="U52" s="58">
        <f t="shared" si="65"/>
        <v>1.6251354279523291</v>
      </c>
      <c r="V52" s="58">
        <f t="shared" si="11"/>
        <v>1.4988368769481604</v>
      </c>
      <c r="X52" s="58">
        <f aca="true" t="shared" si="66" ref="X52:AF52">X20/(X$34/60)</f>
        <v>3.506721215663355</v>
      </c>
      <c r="Y52" s="58">
        <f t="shared" si="66"/>
        <v>3.615702479338843</v>
      </c>
      <c r="Z52" s="58">
        <f t="shared" si="66"/>
        <v>0.40275213962074174</v>
      </c>
      <c r="AA52" s="58">
        <f t="shared" si="66"/>
        <v>0</v>
      </c>
      <c r="AB52" s="58">
        <f t="shared" si="66"/>
        <v>0.6969855375500958</v>
      </c>
      <c r="AC52" s="58">
        <f t="shared" si="66"/>
        <v>2.800074668657831</v>
      </c>
      <c r="AD52" s="58">
        <f t="shared" si="66"/>
        <v>4.4871426105965595</v>
      </c>
      <c r="AE52" s="58">
        <f t="shared" si="66"/>
        <v>0.6300204756654592</v>
      </c>
      <c r="AF52" s="58">
        <f t="shared" si="66"/>
        <v>2.9265697055693507</v>
      </c>
      <c r="AG52" s="58">
        <f t="shared" si="13"/>
        <v>2.118440981406915</v>
      </c>
      <c r="AI52" s="58">
        <f aca="true" t="shared" si="67" ref="AI52:AQ52">AI20/(AI$34/60)</f>
        <v>1.044022968505307</v>
      </c>
      <c r="AJ52" s="58">
        <f t="shared" si="67"/>
        <v>3.2458750338111986</v>
      </c>
      <c r="AK52" s="58">
        <f t="shared" si="67"/>
        <v>0</v>
      </c>
      <c r="AL52" s="58">
        <f t="shared" si="67"/>
        <v>0.6274181742131131</v>
      </c>
      <c r="AM52" s="58">
        <f t="shared" si="67"/>
        <v>1.5317845289762573</v>
      </c>
      <c r="AN52" s="58">
        <f t="shared" si="67"/>
        <v>5.273180020506811</v>
      </c>
      <c r="AO52" s="58">
        <f t="shared" si="67"/>
        <v>4.972179472001894</v>
      </c>
      <c r="AP52" s="58">
        <f t="shared" si="67"/>
        <v>0.31066352551324206</v>
      </c>
      <c r="AQ52" s="58">
        <f t="shared" si="67"/>
        <v>3.469812630117974</v>
      </c>
      <c r="AR52" s="58">
        <f t="shared" si="15"/>
        <v>2.2749929281828667</v>
      </c>
      <c r="BE52" s="58"/>
      <c r="BF52" s="58"/>
      <c r="BH52" s="58"/>
      <c r="BI52" s="58"/>
      <c r="BJ52" s="58"/>
      <c r="BK52" s="58"/>
      <c r="BM52" s="58"/>
      <c r="BN52" s="58"/>
      <c r="BO52" s="58"/>
      <c r="BP52" s="58"/>
      <c r="BR52" s="58"/>
      <c r="BS52" s="58"/>
      <c r="BT52" s="58"/>
      <c r="BU52" s="58"/>
      <c r="BW52" s="58"/>
      <c r="BX52" s="58"/>
      <c r="BY52" s="58"/>
      <c r="BZ52" s="58"/>
      <c r="CB52" s="58"/>
      <c r="CC52" s="58"/>
      <c r="CD52" s="58"/>
      <c r="CE52" s="58"/>
      <c r="CG52" s="58"/>
      <c r="CH52" s="58"/>
      <c r="CI52" s="58"/>
      <c r="CJ52" s="58"/>
      <c r="CL52" s="58"/>
      <c r="CM52" s="58"/>
      <c r="CN52" s="58"/>
    </row>
    <row r="53" spans="1:92" s="14" customFormat="1" ht="12.75">
      <c r="A53" s="136" t="s">
        <v>54</v>
      </c>
      <c r="B53" s="58">
        <f aca="true" t="shared" si="68" ref="B53:J53">B21/(B$34/60)</f>
        <v>0.9919814830123173</v>
      </c>
      <c r="C53" s="58">
        <f t="shared" si="68"/>
        <v>1.84020855696979</v>
      </c>
      <c r="D53" s="58">
        <f t="shared" si="68"/>
        <v>0</v>
      </c>
      <c r="E53" s="58">
        <f t="shared" si="68"/>
        <v>0</v>
      </c>
      <c r="F53" s="58">
        <f t="shared" si="68"/>
        <v>1.1854583772391991</v>
      </c>
      <c r="G53" s="58">
        <f t="shared" si="68"/>
        <v>3.204272363150868</v>
      </c>
      <c r="H53" s="58">
        <f t="shared" si="68"/>
        <v>1.7352073572791948</v>
      </c>
      <c r="I53" s="58">
        <f t="shared" si="68"/>
        <v>0.4265099637466531</v>
      </c>
      <c r="J53" s="58">
        <f t="shared" si="68"/>
        <v>1.8664178109585388</v>
      </c>
      <c r="K53" s="58">
        <f t="shared" si="9"/>
        <v>1.2500062124840623</v>
      </c>
      <c r="M53" s="58">
        <f aca="true" t="shared" si="69" ref="M53:U53">M21/(M$34/60)</f>
        <v>0</v>
      </c>
      <c r="N53" s="58">
        <f t="shared" si="69"/>
        <v>0</v>
      </c>
      <c r="O53" s="58">
        <f t="shared" si="69"/>
        <v>0</v>
      </c>
      <c r="P53" s="58">
        <f t="shared" si="69"/>
        <v>1.1635799476389024</v>
      </c>
      <c r="Q53" s="58">
        <f t="shared" si="69"/>
        <v>0.8334490901514099</v>
      </c>
      <c r="R53" s="58">
        <f t="shared" si="69"/>
        <v>2.0693222969477496</v>
      </c>
      <c r="S53" s="58">
        <f t="shared" si="69"/>
        <v>2.457337883959044</v>
      </c>
      <c r="T53" s="58">
        <f t="shared" si="69"/>
        <v>0.38850038850038854</v>
      </c>
      <c r="U53" s="58">
        <f t="shared" si="69"/>
        <v>0</v>
      </c>
      <c r="V53" s="58">
        <f t="shared" si="11"/>
        <v>0.7680210674663883</v>
      </c>
      <c r="X53" s="58">
        <f aca="true" t="shared" si="70" ref="X53:AF53">X21/(X$34/60)</f>
        <v>0</v>
      </c>
      <c r="Y53" s="58">
        <f t="shared" si="70"/>
        <v>1.5495867768595042</v>
      </c>
      <c r="Z53" s="58">
        <f t="shared" si="70"/>
        <v>0.20137606981037087</v>
      </c>
      <c r="AA53" s="58">
        <f t="shared" si="70"/>
        <v>0.5437984320478543</v>
      </c>
      <c r="AB53" s="58">
        <f t="shared" si="70"/>
        <v>1.3939710751001917</v>
      </c>
      <c r="AC53" s="58">
        <f t="shared" si="70"/>
        <v>2.800074668657831</v>
      </c>
      <c r="AD53" s="58">
        <f t="shared" si="70"/>
        <v>3.1064833457976184</v>
      </c>
      <c r="AE53" s="58">
        <f t="shared" si="70"/>
        <v>0.4200136504436394</v>
      </c>
      <c r="AF53" s="58">
        <f t="shared" si="70"/>
        <v>1.8623625399077686</v>
      </c>
      <c r="AG53" s="58">
        <f t="shared" si="13"/>
        <v>1.3197407287360865</v>
      </c>
      <c r="AI53" s="58">
        <f aca="true" t="shared" si="71" ref="AI53:AQ53">AI21/(AI$34/60)</f>
        <v>0</v>
      </c>
      <c r="AJ53" s="58">
        <f t="shared" si="71"/>
        <v>0</v>
      </c>
      <c r="AK53" s="58">
        <f t="shared" si="71"/>
        <v>1.015572105619499</v>
      </c>
      <c r="AL53" s="58">
        <f t="shared" si="71"/>
        <v>0</v>
      </c>
      <c r="AM53" s="58">
        <f t="shared" si="71"/>
        <v>1.5317845289762573</v>
      </c>
      <c r="AN53" s="58">
        <f t="shared" si="71"/>
        <v>2.6365900102534057</v>
      </c>
      <c r="AO53" s="58">
        <f t="shared" si="71"/>
        <v>4.261868118858767</v>
      </c>
      <c r="AP53" s="58">
        <f t="shared" si="71"/>
        <v>0</v>
      </c>
      <c r="AQ53" s="58">
        <f t="shared" si="71"/>
        <v>0</v>
      </c>
      <c r="AR53" s="58">
        <f t="shared" si="15"/>
        <v>1.0495349737453255</v>
      </c>
      <c r="BE53" s="58"/>
      <c r="BF53" s="58"/>
      <c r="BH53" s="58"/>
      <c r="BI53" s="58"/>
      <c r="BJ53" s="58"/>
      <c r="BK53" s="58"/>
      <c r="BM53" s="58"/>
      <c r="BN53" s="58"/>
      <c r="BO53" s="58"/>
      <c r="BP53" s="58"/>
      <c r="BR53" s="58"/>
      <c r="BS53" s="58"/>
      <c r="BT53" s="58"/>
      <c r="BU53" s="58"/>
      <c r="BW53" s="58"/>
      <c r="BX53" s="58"/>
      <c r="BY53" s="58"/>
      <c r="BZ53" s="58"/>
      <c r="CB53" s="58"/>
      <c r="CC53" s="58"/>
      <c r="CD53" s="58"/>
      <c r="CE53" s="58"/>
      <c r="CG53" s="58"/>
      <c r="CH53" s="58"/>
      <c r="CI53" s="58"/>
      <c r="CJ53" s="58"/>
      <c r="CL53" s="58"/>
      <c r="CM53" s="58"/>
      <c r="CN53" s="58"/>
    </row>
    <row r="54" spans="1:92" s="14" customFormat="1" ht="12.75">
      <c r="A54" s="136" t="s">
        <v>55</v>
      </c>
      <c r="B54" s="58">
        <f aca="true" t="shared" si="72" ref="B54:J54">B22/(B$34/60)</f>
        <v>0.49599074150615863</v>
      </c>
      <c r="C54" s="58">
        <f t="shared" si="72"/>
        <v>0.920104278484895</v>
      </c>
      <c r="D54" s="58">
        <f t="shared" si="72"/>
        <v>0.8165116806532094</v>
      </c>
      <c r="E54" s="58">
        <f t="shared" si="72"/>
        <v>0</v>
      </c>
      <c r="F54" s="58">
        <f t="shared" si="72"/>
        <v>1.1854583772391991</v>
      </c>
      <c r="G54" s="58">
        <f t="shared" si="72"/>
        <v>1.602136181575434</v>
      </c>
      <c r="H54" s="58">
        <f t="shared" si="72"/>
        <v>1.3881658858233559</v>
      </c>
      <c r="I54" s="58">
        <f t="shared" si="72"/>
        <v>0.4265099637466531</v>
      </c>
      <c r="J54" s="58">
        <f t="shared" si="72"/>
        <v>0.26663111585121985</v>
      </c>
      <c r="K54" s="58">
        <f t="shared" si="9"/>
        <v>0.7890564694311251</v>
      </c>
      <c r="M54" s="58">
        <f aca="true" t="shared" si="73" ref="M54:U54">M22/(M$34/60)</f>
        <v>0.9666505558240697</v>
      </c>
      <c r="N54" s="58">
        <f t="shared" si="73"/>
        <v>0.8339124391938846</v>
      </c>
      <c r="O54" s="58">
        <f t="shared" si="73"/>
        <v>0</v>
      </c>
      <c r="P54" s="58">
        <f t="shared" si="73"/>
        <v>0</v>
      </c>
      <c r="Q54" s="58">
        <f t="shared" si="73"/>
        <v>0</v>
      </c>
      <c r="R54" s="58">
        <f t="shared" si="73"/>
        <v>2.0693222969477496</v>
      </c>
      <c r="S54" s="58">
        <f t="shared" si="73"/>
        <v>0</v>
      </c>
      <c r="T54" s="58">
        <f t="shared" si="73"/>
        <v>0.19425019425019427</v>
      </c>
      <c r="U54" s="58">
        <f t="shared" si="73"/>
        <v>1.6251354279523291</v>
      </c>
      <c r="V54" s="58">
        <f t="shared" si="11"/>
        <v>0.6321412126853585</v>
      </c>
      <c r="X54" s="58">
        <f aca="true" t="shared" si="74" ref="X54:AF54">X22/(X$34/60)</f>
        <v>0</v>
      </c>
      <c r="Y54" s="58">
        <f t="shared" si="74"/>
        <v>1.5495867768595042</v>
      </c>
      <c r="Z54" s="58">
        <f t="shared" si="74"/>
        <v>0</v>
      </c>
      <c r="AA54" s="58">
        <f t="shared" si="74"/>
        <v>0</v>
      </c>
      <c r="AB54" s="58">
        <f t="shared" si="74"/>
        <v>0.6969855375500958</v>
      </c>
      <c r="AC54" s="58">
        <f t="shared" si="74"/>
        <v>1.6800448011946985</v>
      </c>
      <c r="AD54" s="58">
        <f t="shared" si="74"/>
        <v>0.3451648161997354</v>
      </c>
      <c r="AE54" s="58">
        <f t="shared" si="74"/>
        <v>0.10500341261090985</v>
      </c>
      <c r="AF54" s="58">
        <f t="shared" si="74"/>
        <v>0.532103582830791</v>
      </c>
      <c r="AG54" s="58">
        <f t="shared" si="13"/>
        <v>0.5454321030273038</v>
      </c>
      <c r="AI54" s="58">
        <f aca="true" t="shared" si="75" ref="AI54:AQ54">AI22/(AI$34/60)</f>
        <v>0</v>
      </c>
      <c r="AJ54" s="58">
        <f t="shared" si="75"/>
        <v>0</v>
      </c>
      <c r="AK54" s="58">
        <f t="shared" si="75"/>
        <v>0</v>
      </c>
      <c r="AL54" s="58">
        <f t="shared" si="75"/>
        <v>0</v>
      </c>
      <c r="AM54" s="58">
        <f t="shared" si="75"/>
        <v>1.5317845289762573</v>
      </c>
      <c r="AN54" s="58">
        <f t="shared" si="75"/>
        <v>0.8788633367511353</v>
      </c>
      <c r="AO54" s="58">
        <f t="shared" si="75"/>
        <v>2.1309340594293835</v>
      </c>
      <c r="AP54" s="58">
        <f t="shared" si="75"/>
        <v>0</v>
      </c>
      <c r="AQ54" s="58">
        <f t="shared" si="75"/>
        <v>1.3879250520471895</v>
      </c>
      <c r="AR54" s="58">
        <f t="shared" si="15"/>
        <v>0.6588341085782184</v>
      </c>
      <c r="BE54" s="58"/>
      <c r="BF54" s="58"/>
      <c r="BH54" s="58"/>
      <c r="BI54" s="58"/>
      <c r="BJ54" s="58"/>
      <c r="BK54" s="58"/>
      <c r="BM54" s="58"/>
      <c r="BN54" s="58"/>
      <c r="BO54" s="58"/>
      <c r="BP54" s="58"/>
      <c r="BR54" s="58"/>
      <c r="BS54" s="58"/>
      <c r="BT54" s="58"/>
      <c r="BU54" s="58"/>
      <c r="BW54" s="58"/>
      <c r="BX54" s="58"/>
      <c r="BY54" s="58"/>
      <c r="BZ54" s="58"/>
      <c r="CB54" s="58"/>
      <c r="CC54" s="58"/>
      <c r="CD54" s="58"/>
      <c r="CE54" s="58"/>
      <c r="CG54" s="58"/>
      <c r="CH54" s="58"/>
      <c r="CI54" s="58"/>
      <c r="CJ54" s="58"/>
      <c r="CL54" s="58"/>
      <c r="CM54" s="58"/>
      <c r="CN54" s="58"/>
    </row>
    <row r="55" spans="1:92" s="14" customFormat="1" ht="12.75">
      <c r="A55" s="136" t="s">
        <v>56</v>
      </c>
      <c r="B55" s="58">
        <f aca="true" t="shared" si="76" ref="B55:J55">B23/(B$34/60)</f>
        <v>0</v>
      </c>
      <c r="C55" s="58">
        <f t="shared" si="76"/>
        <v>0.920104278484895</v>
      </c>
      <c r="D55" s="58">
        <f t="shared" si="76"/>
        <v>0</v>
      </c>
      <c r="E55" s="58">
        <f t="shared" si="76"/>
        <v>0</v>
      </c>
      <c r="F55" s="58">
        <f t="shared" si="76"/>
        <v>0.7903055848261327</v>
      </c>
      <c r="G55" s="58">
        <f t="shared" si="76"/>
        <v>1.068090787716956</v>
      </c>
      <c r="H55" s="58">
        <f t="shared" si="76"/>
        <v>2.082248828735034</v>
      </c>
      <c r="I55" s="58">
        <f t="shared" si="76"/>
        <v>0</v>
      </c>
      <c r="J55" s="58">
        <f t="shared" si="76"/>
        <v>1.8664178109585388</v>
      </c>
      <c r="K55" s="58">
        <f t="shared" si="9"/>
        <v>0.7474630323023951</v>
      </c>
      <c r="M55" s="58">
        <f aca="true" t="shared" si="77" ref="M55:U55">M23/(M$34/60)</f>
        <v>0</v>
      </c>
      <c r="N55" s="58">
        <f t="shared" si="77"/>
        <v>0.8339124391938846</v>
      </c>
      <c r="O55" s="58">
        <f t="shared" si="77"/>
        <v>0</v>
      </c>
      <c r="P55" s="58">
        <f t="shared" si="77"/>
        <v>0</v>
      </c>
      <c r="Q55" s="58">
        <f t="shared" si="77"/>
        <v>0</v>
      </c>
      <c r="R55" s="58">
        <f t="shared" si="77"/>
        <v>1.0346611484738748</v>
      </c>
      <c r="S55" s="58">
        <f t="shared" si="77"/>
        <v>0.8191126279863481</v>
      </c>
      <c r="T55" s="58">
        <f t="shared" si="77"/>
        <v>0</v>
      </c>
      <c r="U55" s="58">
        <f t="shared" si="77"/>
        <v>0</v>
      </c>
      <c r="V55" s="58">
        <f t="shared" si="11"/>
        <v>0.2986318017393452</v>
      </c>
      <c r="X55" s="58">
        <f aca="true" t="shared" si="78" ref="X55:AF55">X23/(X$34/60)</f>
        <v>1.168907071887785</v>
      </c>
      <c r="Y55" s="58">
        <f t="shared" si="78"/>
        <v>0</v>
      </c>
      <c r="Z55" s="58">
        <f t="shared" si="78"/>
        <v>0</v>
      </c>
      <c r="AA55" s="58">
        <f t="shared" si="78"/>
        <v>0.27189921602392714</v>
      </c>
      <c r="AB55" s="58">
        <f t="shared" si="78"/>
        <v>0</v>
      </c>
      <c r="AC55" s="58">
        <f t="shared" si="78"/>
        <v>1.6800448011946985</v>
      </c>
      <c r="AD55" s="58">
        <f t="shared" si="78"/>
        <v>0.6903296323994708</v>
      </c>
      <c r="AE55" s="58">
        <f t="shared" si="78"/>
        <v>0</v>
      </c>
      <c r="AF55" s="58">
        <f t="shared" si="78"/>
        <v>1.8623625399077686</v>
      </c>
      <c r="AG55" s="58">
        <f t="shared" si="13"/>
        <v>0.6303936957126277</v>
      </c>
      <c r="AI55" s="58">
        <f aca="true" t="shared" si="79" ref="AI55:AQ55">AI23/(AI$34/60)</f>
        <v>0</v>
      </c>
      <c r="AJ55" s="58">
        <f t="shared" si="79"/>
        <v>0</v>
      </c>
      <c r="AK55" s="58">
        <f t="shared" si="79"/>
        <v>0</v>
      </c>
      <c r="AL55" s="58">
        <f t="shared" si="79"/>
        <v>0</v>
      </c>
      <c r="AM55" s="58">
        <f t="shared" si="79"/>
        <v>0</v>
      </c>
      <c r="AN55" s="58">
        <f t="shared" si="79"/>
        <v>0</v>
      </c>
      <c r="AO55" s="58">
        <f t="shared" si="79"/>
        <v>2.1309340594293835</v>
      </c>
      <c r="AP55" s="58">
        <f t="shared" si="79"/>
        <v>0.15533176275662103</v>
      </c>
      <c r="AQ55" s="58">
        <f t="shared" si="79"/>
        <v>0</v>
      </c>
      <c r="AR55" s="58">
        <f t="shared" si="15"/>
        <v>0.25402953579844495</v>
      </c>
      <c r="BE55" s="58"/>
      <c r="BF55" s="58"/>
      <c r="BH55" s="58"/>
      <c r="BI55" s="58"/>
      <c r="BJ55" s="58"/>
      <c r="BK55" s="58"/>
      <c r="BM55" s="58"/>
      <c r="BN55" s="58"/>
      <c r="BO55" s="58"/>
      <c r="BP55" s="58"/>
      <c r="BR55" s="58"/>
      <c r="BS55" s="58"/>
      <c r="BT55" s="58"/>
      <c r="BU55" s="58"/>
      <c r="BW55" s="58"/>
      <c r="BX55" s="58"/>
      <c r="BY55" s="58"/>
      <c r="BZ55" s="58"/>
      <c r="CB55" s="58"/>
      <c r="CC55" s="58"/>
      <c r="CD55" s="58"/>
      <c r="CE55" s="58"/>
      <c r="CG55" s="58"/>
      <c r="CH55" s="58"/>
      <c r="CI55" s="58"/>
      <c r="CJ55" s="58"/>
      <c r="CL55" s="58"/>
      <c r="CM55" s="58"/>
      <c r="CN55" s="58"/>
    </row>
    <row r="56" spans="1:92" s="14" customFormat="1" ht="12.75">
      <c r="A56" s="136" t="s">
        <v>57</v>
      </c>
      <c r="B56" s="58">
        <f aca="true" t="shared" si="80" ref="B56:J56">B24/(B$34/60)</f>
        <v>0</v>
      </c>
      <c r="C56" s="58">
        <f t="shared" si="80"/>
        <v>0.920104278484895</v>
      </c>
      <c r="D56" s="58">
        <f t="shared" si="80"/>
        <v>0</v>
      </c>
      <c r="E56" s="58">
        <f t="shared" si="80"/>
        <v>0</v>
      </c>
      <c r="F56" s="58">
        <f t="shared" si="80"/>
        <v>1.1854583772391991</v>
      </c>
      <c r="G56" s="58">
        <f t="shared" si="80"/>
        <v>1.068090787716956</v>
      </c>
      <c r="H56" s="58">
        <f t="shared" si="80"/>
        <v>0.6940829429116779</v>
      </c>
      <c r="I56" s="58">
        <f t="shared" si="80"/>
        <v>0.14216998791555102</v>
      </c>
      <c r="J56" s="58">
        <f t="shared" si="80"/>
        <v>0.5332622317024397</v>
      </c>
      <c r="K56" s="58">
        <f t="shared" si="9"/>
        <v>0.5047965117745243</v>
      </c>
      <c r="M56" s="58">
        <f aca="true" t="shared" si="81" ref="M56:U56">M24/(M$34/60)</f>
        <v>0</v>
      </c>
      <c r="N56" s="58">
        <f t="shared" si="81"/>
        <v>0</v>
      </c>
      <c r="O56" s="58">
        <f t="shared" si="81"/>
        <v>0</v>
      </c>
      <c r="P56" s="58">
        <f t="shared" si="81"/>
        <v>0</v>
      </c>
      <c r="Q56" s="58">
        <f t="shared" si="81"/>
        <v>0</v>
      </c>
      <c r="R56" s="58">
        <f t="shared" si="81"/>
        <v>1.0346611484738748</v>
      </c>
      <c r="S56" s="58">
        <f t="shared" si="81"/>
        <v>0</v>
      </c>
      <c r="T56" s="58">
        <f t="shared" si="81"/>
        <v>0</v>
      </c>
      <c r="U56" s="58">
        <f t="shared" si="81"/>
        <v>0</v>
      </c>
      <c r="V56" s="58">
        <f t="shared" si="11"/>
        <v>0.11496234983043054</v>
      </c>
      <c r="X56" s="58">
        <f aca="true" t="shared" si="82" ref="X56:AF56">X24/(X$34/60)</f>
        <v>0</v>
      </c>
      <c r="Y56" s="58">
        <f t="shared" si="82"/>
        <v>1.0330578512396695</v>
      </c>
      <c r="Z56" s="58">
        <f t="shared" si="82"/>
        <v>0</v>
      </c>
      <c r="AA56" s="58">
        <f t="shared" si="82"/>
        <v>0</v>
      </c>
      <c r="AB56" s="58">
        <f t="shared" si="82"/>
        <v>0.3484927687750479</v>
      </c>
      <c r="AC56" s="58">
        <f t="shared" si="82"/>
        <v>1.1200298674631324</v>
      </c>
      <c r="AD56" s="58">
        <f t="shared" si="82"/>
        <v>0</v>
      </c>
      <c r="AE56" s="58">
        <f t="shared" si="82"/>
        <v>0</v>
      </c>
      <c r="AF56" s="58">
        <f t="shared" si="82"/>
        <v>1.596310748492373</v>
      </c>
      <c r="AG56" s="58">
        <f t="shared" si="13"/>
        <v>0.45532124844113586</v>
      </c>
      <c r="AI56" s="58">
        <f aca="true" t="shared" si="83" ref="AI56:AQ56">AI24/(AI$34/60)</f>
        <v>1.044022968505307</v>
      </c>
      <c r="AJ56" s="58">
        <f t="shared" si="83"/>
        <v>0</v>
      </c>
      <c r="AK56" s="58">
        <f t="shared" si="83"/>
        <v>0</v>
      </c>
      <c r="AL56" s="58">
        <f t="shared" si="83"/>
        <v>0</v>
      </c>
      <c r="AM56" s="58">
        <f t="shared" si="83"/>
        <v>0</v>
      </c>
      <c r="AN56" s="58">
        <f t="shared" si="83"/>
        <v>0</v>
      </c>
      <c r="AO56" s="58">
        <f t="shared" si="83"/>
        <v>2.841245412572511</v>
      </c>
      <c r="AP56" s="58">
        <f t="shared" si="83"/>
        <v>0.15533176275662103</v>
      </c>
      <c r="AQ56" s="58">
        <f t="shared" si="83"/>
        <v>0</v>
      </c>
      <c r="AR56" s="58">
        <f t="shared" si="15"/>
        <v>0.44895557153715987</v>
      </c>
      <c r="BE56" s="58"/>
      <c r="BF56" s="58"/>
      <c r="BH56" s="58"/>
      <c r="BI56" s="58"/>
      <c r="BJ56" s="58"/>
      <c r="BK56" s="58"/>
      <c r="BM56" s="58"/>
      <c r="BN56" s="58"/>
      <c r="BO56" s="58"/>
      <c r="BP56" s="58"/>
      <c r="BR56" s="58"/>
      <c r="BS56" s="58"/>
      <c r="BT56" s="58"/>
      <c r="BU56" s="58"/>
      <c r="BW56" s="58"/>
      <c r="BX56" s="58"/>
      <c r="BY56" s="58"/>
      <c r="BZ56" s="58"/>
      <c r="CB56" s="58"/>
      <c r="CC56" s="58"/>
      <c r="CD56" s="58"/>
      <c r="CE56" s="58"/>
      <c r="CG56" s="58"/>
      <c r="CH56" s="58"/>
      <c r="CI56" s="58"/>
      <c r="CJ56" s="58"/>
      <c r="CL56" s="58"/>
      <c r="CM56" s="58"/>
      <c r="CN56" s="58"/>
    </row>
    <row r="57" spans="1:92" s="14" customFormat="1" ht="12.75">
      <c r="A57" s="136" t="s">
        <v>58</v>
      </c>
      <c r="B57" s="58">
        <f aca="true" t="shared" si="84" ref="B57:J57">B25/(B$34/60)</f>
        <v>0.49599074150615863</v>
      </c>
      <c r="C57" s="58">
        <f t="shared" si="84"/>
        <v>0</v>
      </c>
      <c r="D57" s="58">
        <f t="shared" si="84"/>
        <v>0</v>
      </c>
      <c r="E57" s="58">
        <f t="shared" si="84"/>
        <v>0</v>
      </c>
      <c r="F57" s="58">
        <f t="shared" si="84"/>
        <v>1.1854583772391991</v>
      </c>
      <c r="G57" s="58">
        <f t="shared" si="84"/>
        <v>0</v>
      </c>
      <c r="H57" s="58">
        <f t="shared" si="84"/>
        <v>1.3881658858233559</v>
      </c>
      <c r="I57" s="58">
        <f t="shared" si="84"/>
        <v>0.14216998791555102</v>
      </c>
      <c r="J57" s="58">
        <f t="shared" si="84"/>
        <v>0.5332622317024397</v>
      </c>
      <c r="K57" s="58">
        <f t="shared" si="9"/>
        <v>0.41611635824296717</v>
      </c>
      <c r="M57" s="58">
        <f aca="true" t="shared" si="85" ref="M57:U57">M25/(M$34/60)</f>
        <v>0</v>
      </c>
      <c r="N57" s="58">
        <f t="shared" si="85"/>
        <v>0</v>
      </c>
      <c r="O57" s="58">
        <f t="shared" si="85"/>
        <v>0</v>
      </c>
      <c r="P57" s="58">
        <f t="shared" si="85"/>
        <v>0</v>
      </c>
      <c r="Q57" s="58">
        <f t="shared" si="85"/>
        <v>0</v>
      </c>
      <c r="R57" s="58">
        <f t="shared" si="85"/>
        <v>0</v>
      </c>
      <c r="S57" s="58">
        <f t="shared" si="85"/>
        <v>0</v>
      </c>
      <c r="T57" s="58">
        <f t="shared" si="85"/>
        <v>0</v>
      </c>
      <c r="U57" s="58">
        <f t="shared" si="85"/>
        <v>0.8125677139761646</v>
      </c>
      <c r="V57" s="58">
        <f t="shared" si="11"/>
        <v>0.09028530155290718</v>
      </c>
      <c r="X57" s="58">
        <f aca="true" t="shared" si="86" ref="X57:AF57">X25/(X$34/60)</f>
        <v>0</v>
      </c>
      <c r="Y57" s="58">
        <f t="shared" si="86"/>
        <v>0</v>
      </c>
      <c r="Z57" s="58">
        <f t="shared" si="86"/>
        <v>0</v>
      </c>
      <c r="AA57" s="58">
        <f t="shared" si="86"/>
        <v>0</v>
      </c>
      <c r="AB57" s="58">
        <f t="shared" si="86"/>
        <v>0</v>
      </c>
      <c r="AC57" s="58">
        <f t="shared" si="86"/>
        <v>1.6800448011946985</v>
      </c>
      <c r="AD57" s="58">
        <f t="shared" si="86"/>
        <v>0.6903296323994708</v>
      </c>
      <c r="AE57" s="58">
        <f t="shared" si="86"/>
        <v>0</v>
      </c>
      <c r="AF57" s="58">
        <f t="shared" si="86"/>
        <v>0.2660517914153955</v>
      </c>
      <c r="AG57" s="58">
        <f t="shared" si="13"/>
        <v>0.292936247223285</v>
      </c>
      <c r="AI57" s="58">
        <f aca="true" t="shared" si="87" ref="AI57:AQ57">AI25/(AI$34/60)</f>
        <v>0</v>
      </c>
      <c r="AJ57" s="58">
        <f t="shared" si="87"/>
        <v>0</v>
      </c>
      <c r="AK57" s="58">
        <f t="shared" si="87"/>
        <v>0</v>
      </c>
      <c r="AL57" s="58">
        <f t="shared" si="87"/>
        <v>0</v>
      </c>
      <c r="AM57" s="58">
        <f t="shared" si="87"/>
        <v>0</v>
      </c>
      <c r="AN57" s="58">
        <f t="shared" si="87"/>
        <v>0.8788633367511353</v>
      </c>
      <c r="AO57" s="58">
        <f t="shared" si="87"/>
        <v>1.4206227062862555</v>
      </c>
      <c r="AP57" s="58">
        <f t="shared" si="87"/>
        <v>0</v>
      </c>
      <c r="AQ57" s="58">
        <f t="shared" si="87"/>
        <v>0</v>
      </c>
      <c r="AR57" s="58">
        <f t="shared" si="15"/>
        <v>0.25549844922637677</v>
      </c>
      <c r="BE57" s="58"/>
      <c r="BF57" s="58"/>
      <c r="BH57" s="58"/>
      <c r="BI57" s="58"/>
      <c r="BJ57" s="58"/>
      <c r="BK57" s="58"/>
      <c r="BM57" s="58"/>
      <c r="BN57" s="58"/>
      <c r="BO57" s="58"/>
      <c r="BP57" s="58"/>
      <c r="BR57" s="58"/>
      <c r="BS57" s="58"/>
      <c r="BT57" s="58"/>
      <c r="BU57" s="58"/>
      <c r="BW57" s="58"/>
      <c r="BX57" s="58"/>
      <c r="BY57" s="58"/>
      <c r="BZ57" s="58"/>
      <c r="CB57" s="58"/>
      <c r="CC57" s="58"/>
      <c r="CD57" s="58"/>
      <c r="CE57" s="58"/>
      <c r="CG57" s="58"/>
      <c r="CH57" s="58"/>
      <c r="CI57" s="58"/>
      <c r="CJ57" s="58"/>
      <c r="CL57" s="58"/>
      <c r="CM57" s="58"/>
      <c r="CN57" s="58"/>
    </row>
    <row r="58" spans="1:92" s="14" customFormat="1" ht="12.75">
      <c r="A58" s="136" t="s">
        <v>59</v>
      </c>
      <c r="B58" s="58">
        <f aca="true" t="shared" si="88" ref="B58:J58">B26/(B$34/60)</f>
        <v>0.49599074150615863</v>
      </c>
      <c r="C58" s="58">
        <f t="shared" si="88"/>
        <v>0</v>
      </c>
      <c r="D58" s="58">
        <f t="shared" si="88"/>
        <v>0</v>
      </c>
      <c r="E58" s="58">
        <f t="shared" si="88"/>
        <v>0</v>
      </c>
      <c r="F58" s="58">
        <f t="shared" si="88"/>
        <v>0.7903055848261327</v>
      </c>
      <c r="G58" s="58">
        <f t="shared" si="88"/>
        <v>1.068090787716956</v>
      </c>
      <c r="H58" s="58">
        <f t="shared" si="88"/>
        <v>0</v>
      </c>
      <c r="I58" s="58">
        <f t="shared" si="88"/>
        <v>0</v>
      </c>
      <c r="J58" s="58">
        <f t="shared" si="88"/>
        <v>0</v>
      </c>
      <c r="K58" s="58">
        <f t="shared" si="9"/>
        <v>0.2615985682276942</v>
      </c>
      <c r="M58" s="58">
        <f aca="true" t="shared" si="89" ref="M58:U58">M26/(M$34/60)</f>
        <v>0</v>
      </c>
      <c r="N58" s="58">
        <f t="shared" si="89"/>
        <v>0</v>
      </c>
      <c r="O58" s="58">
        <f t="shared" si="89"/>
        <v>0</v>
      </c>
      <c r="P58" s="58">
        <f t="shared" si="89"/>
        <v>0</v>
      </c>
      <c r="Q58" s="58">
        <f t="shared" si="89"/>
        <v>0</v>
      </c>
      <c r="R58" s="58">
        <f t="shared" si="89"/>
        <v>1.0346611484738748</v>
      </c>
      <c r="S58" s="58">
        <f t="shared" si="89"/>
        <v>0</v>
      </c>
      <c r="T58" s="58">
        <f t="shared" si="89"/>
        <v>0</v>
      </c>
      <c r="U58" s="58">
        <f t="shared" si="89"/>
        <v>0</v>
      </c>
      <c r="V58" s="58">
        <f t="shared" si="11"/>
        <v>0.11496234983043054</v>
      </c>
      <c r="X58" s="58">
        <f aca="true" t="shared" si="90" ref="X58:AF58">X26/(X$34/60)</f>
        <v>0</v>
      </c>
      <c r="Y58" s="58">
        <f t="shared" si="90"/>
        <v>0</v>
      </c>
      <c r="Z58" s="58">
        <f t="shared" si="90"/>
        <v>0</v>
      </c>
      <c r="AA58" s="58">
        <f t="shared" si="90"/>
        <v>0</v>
      </c>
      <c r="AB58" s="58">
        <f t="shared" si="90"/>
        <v>0.3484927687750479</v>
      </c>
      <c r="AC58" s="58">
        <f t="shared" si="90"/>
        <v>0.5600149337315662</v>
      </c>
      <c r="AD58" s="58">
        <f t="shared" si="90"/>
        <v>0.3451648161997354</v>
      </c>
      <c r="AE58" s="58">
        <f t="shared" si="90"/>
        <v>0</v>
      </c>
      <c r="AF58" s="58">
        <f t="shared" si="90"/>
        <v>0.2660517914153955</v>
      </c>
      <c r="AG58" s="58">
        <f t="shared" si="13"/>
        <v>0.16885825668019389</v>
      </c>
      <c r="AI58" s="58">
        <f aca="true" t="shared" si="91" ref="AI58:AQ58">AI26/(AI$34/60)</f>
        <v>0</v>
      </c>
      <c r="AJ58" s="58">
        <f t="shared" si="91"/>
        <v>0</v>
      </c>
      <c r="AK58" s="58">
        <f t="shared" si="91"/>
        <v>0</v>
      </c>
      <c r="AL58" s="58">
        <f t="shared" si="91"/>
        <v>0</v>
      </c>
      <c r="AM58" s="58">
        <f t="shared" si="91"/>
        <v>0</v>
      </c>
      <c r="AN58" s="58">
        <f t="shared" si="91"/>
        <v>1.7577266735022705</v>
      </c>
      <c r="AO58" s="58">
        <f t="shared" si="91"/>
        <v>0.7103113531431278</v>
      </c>
      <c r="AP58" s="58">
        <f t="shared" si="91"/>
        <v>0</v>
      </c>
      <c r="AQ58" s="58">
        <f t="shared" si="91"/>
        <v>0</v>
      </c>
      <c r="AR58" s="58">
        <f t="shared" si="15"/>
        <v>0.27422644740504426</v>
      </c>
      <c r="BE58" s="58"/>
      <c r="BF58" s="58"/>
      <c r="BH58" s="58"/>
      <c r="BI58" s="58"/>
      <c r="BJ58" s="58"/>
      <c r="BK58" s="58"/>
      <c r="BM58" s="58"/>
      <c r="BN58" s="58"/>
      <c r="BO58" s="58"/>
      <c r="BP58" s="58"/>
      <c r="BR58" s="58"/>
      <c r="BS58" s="58"/>
      <c r="BT58" s="58"/>
      <c r="BU58" s="58"/>
      <c r="BW58" s="58"/>
      <c r="BX58" s="58"/>
      <c r="BY58" s="58"/>
      <c r="BZ58" s="58"/>
      <c r="CB58" s="58"/>
      <c r="CC58" s="58"/>
      <c r="CD58" s="58"/>
      <c r="CE58" s="58"/>
      <c r="CG58" s="58"/>
      <c r="CH58" s="58"/>
      <c r="CI58" s="58"/>
      <c r="CJ58" s="58"/>
      <c r="CL58" s="58"/>
      <c r="CM58" s="58"/>
      <c r="CN58" s="58"/>
    </row>
    <row r="59" spans="1:92" s="14" customFormat="1" ht="14.25">
      <c r="A59" s="137" t="s">
        <v>100</v>
      </c>
      <c r="B59" s="58">
        <f aca="true" t="shared" si="92" ref="B59:J59">B27/(B$34/60)</f>
        <v>0</v>
      </c>
      <c r="C59" s="58">
        <f t="shared" si="92"/>
        <v>0.920104278484895</v>
      </c>
      <c r="D59" s="58">
        <f t="shared" si="92"/>
        <v>0</v>
      </c>
      <c r="E59" s="58">
        <f t="shared" si="92"/>
        <v>0</v>
      </c>
      <c r="F59" s="58">
        <f t="shared" si="92"/>
        <v>1.9757639620653318</v>
      </c>
      <c r="G59" s="58">
        <f t="shared" si="92"/>
        <v>6.408544726301736</v>
      </c>
      <c r="H59" s="58">
        <f t="shared" si="92"/>
        <v>0</v>
      </c>
      <c r="I59" s="58">
        <f t="shared" si="92"/>
        <v>0</v>
      </c>
      <c r="J59" s="58">
        <f t="shared" si="92"/>
        <v>0.7998933475536595</v>
      </c>
      <c r="K59" s="58">
        <f t="shared" si="9"/>
        <v>1.1227007016006247</v>
      </c>
      <c r="M59" s="58">
        <f aca="true" t="shared" si="93" ref="M59:U59">M27/(M$34/60)</f>
        <v>0</v>
      </c>
      <c r="N59" s="58">
        <f t="shared" si="93"/>
        <v>0</v>
      </c>
      <c r="O59" s="58">
        <f t="shared" si="93"/>
        <v>0</v>
      </c>
      <c r="P59" s="58">
        <f t="shared" si="93"/>
        <v>0</v>
      </c>
      <c r="Q59" s="58">
        <f t="shared" si="93"/>
        <v>0</v>
      </c>
      <c r="R59" s="58">
        <f t="shared" si="93"/>
        <v>0</v>
      </c>
      <c r="S59" s="58">
        <f t="shared" si="93"/>
        <v>0</v>
      </c>
      <c r="T59" s="58">
        <f t="shared" si="93"/>
        <v>0</v>
      </c>
      <c r="U59" s="58">
        <f t="shared" si="93"/>
        <v>0</v>
      </c>
      <c r="V59" s="58">
        <f t="shared" si="11"/>
        <v>0</v>
      </c>
      <c r="X59" s="58">
        <f aca="true" t="shared" si="94" ref="X59:AF59">X27/(X$34/60)</f>
        <v>0</v>
      </c>
      <c r="Y59" s="58">
        <f t="shared" si="94"/>
        <v>0</v>
      </c>
      <c r="Z59" s="58">
        <f t="shared" si="94"/>
        <v>0</v>
      </c>
      <c r="AA59" s="58">
        <f t="shared" si="94"/>
        <v>0</v>
      </c>
      <c r="AB59" s="58">
        <f t="shared" si="94"/>
        <v>1.3939710751001917</v>
      </c>
      <c r="AC59" s="58">
        <f t="shared" si="94"/>
        <v>3.920104536120963</v>
      </c>
      <c r="AD59" s="58">
        <f t="shared" si="94"/>
        <v>0</v>
      </c>
      <c r="AE59" s="58">
        <f t="shared" si="94"/>
        <v>0</v>
      </c>
      <c r="AF59" s="58">
        <f t="shared" si="94"/>
        <v>0.532103582830791</v>
      </c>
      <c r="AG59" s="58">
        <f t="shared" si="13"/>
        <v>0.6495754660057718</v>
      </c>
      <c r="AI59" s="58">
        <f aca="true" t="shared" si="95" ref="AI59:AQ59">AI27/(AI$34/60)</f>
        <v>0</v>
      </c>
      <c r="AJ59" s="58">
        <f t="shared" si="95"/>
        <v>0</v>
      </c>
      <c r="AK59" s="58">
        <f t="shared" si="95"/>
        <v>0</v>
      </c>
      <c r="AL59" s="58">
        <f t="shared" si="95"/>
        <v>0</v>
      </c>
      <c r="AM59" s="58">
        <f t="shared" si="95"/>
        <v>0</v>
      </c>
      <c r="AN59" s="58">
        <f t="shared" si="95"/>
        <v>0.8788633367511353</v>
      </c>
      <c r="AO59" s="58">
        <f t="shared" si="95"/>
        <v>0.7103113531431278</v>
      </c>
      <c r="AP59" s="58">
        <f t="shared" si="95"/>
        <v>0</v>
      </c>
      <c r="AQ59" s="58">
        <f t="shared" si="95"/>
        <v>0</v>
      </c>
      <c r="AR59" s="58">
        <f t="shared" si="15"/>
        <v>0.176574965543807</v>
      </c>
      <c r="AX59" s="58"/>
      <c r="AY59" s="58"/>
      <c r="AZ59" s="58"/>
      <c r="BA59" s="58"/>
      <c r="BC59" s="58"/>
      <c r="BD59" s="58"/>
      <c r="BE59" s="58"/>
      <c r="BF59" s="58"/>
      <c r="BG59" s="64"/>
      <c r="BH59" s="165"/>
      <c r="BI59" s="165"/>
      <c r="BJ59" s="165"/>
      <c r="BK59" s="165"/>
      <c r="BL59" s="64"/>
      <c r="BM59" s="165"/>
      <c r="BN59" s="165"/>
      <c r="BO59" s="165"/>
      <c r="BP59" s="58"/>
      <c r="BR59" s="58"/>
      <c r="BS59" s="58"/>
      <c r="BT59" s="58"/>
      <c r="BU59" s="58"/>
      <c r="BW59" s="58"/>
      <c r="BX59" s="58"/>
      <c r="BY59" s="58"/>
      <c r="BZ59" s="58"/>
      <c r="CB59" s="58"/>
      <c r="CC59" s="58"/>
      <c r="CD59" s="58"/>
      <c r="CE59" s="58"/>
      <c r="CG59" s="58"/>
      <c r="CH59" s="58"/>
      <c r="CI59" s="58"/>
      <c r="CJ59" s="58"/>
      <c r="CL59" s="58"/>
      <c r="CM59" s="58"/>
      <c r="CN59" s="58"/>
    </row>
    <row r="60" spans="1:92" s="64" customFormat="1" ht="31.5" customHeight="1">
      <c r="A60" s="79" t="s">
        <v>0</v>
      </c>
      <c r="B60" s="63">
        <f>SUM(B39:B59)</f>
        <v>136.3974539141936</v>
      </c>
      <c r="C60" s="63">
        <f aca="true" t="shared" si="96" ref="C60:J60">SUM(C39:C59)</f>
        <v>121.45376476000614</v>
      </c>
      <c r="D60" s="63">
        <f t="shared" si="96"/>
        <v>149.9659786799728</v>
      </c>
      <c r="E60" s="63">
        <f t="shared" si="96"/>
        <v>192.05577857595605</v>
      </c>
      <c r="F60" s="63">
        <f t="shared" si="96"/>
        <v>211.40674394099057</v>
      </c>
      <c r="G60" s="63">
        <f t="shared" si="96"/>
        <v>129.23898531375167</v>
      </c>
      <c r="H60" s="63">
        <f t="shared" si="96"/>
        <v>206.14263404476833</v>
      </c>
      <c r="I60" s="63">
        <f t="shared" si="96"/>
        <v>188.23306400018953</v>
      </c>
      <c r="J60" s="63">
        <f t="shared" si="96"/>
        <v>171.44380749233437</v>
      </c>
      <c r="K60" s="63"/>
      <c r="L60" s="116" t="s">
        <v>64</v>
      </c>
      <c r="M60" s="63">
        <f aca="true" t="shared" si="97" ref="M60:U60">SUM(M39:M59)</f>
        <v>123.7312711454809</v>
      </c>
      <c r="N60" s="63">
        <f t="shared" si="97"/>
        <v>102.57123002084776</v>
      </c>
      <c r="O60" s="63">
        <f t="shared" si="97"/>
        <v>156.50055820562267</v>
      </c>
      <c r="P60" s="63">
        <f t="shared" si="97"/>
        <v>200.13575099389126</v>
      </c>
      <c r="Q60" s="63">
        <f t="shared" si="97"/>
        <v>219.19711070982078</v>
      </c>
      <c r="R60" s="63">
        <f t="shared" si="97"/>
        <v>160.37247801345057</v>
      </c>
      <c r="S60" s="63">
        <f t="shared" si="97"/>
        <v>225.2559726962457</v>
      </c>
      <c r="T60" s="63">
        <f t="shared" si="97"/>
        <v>175.79642579642578</v>
      </c>
      <c r="U60" s="63">
        <f t="shared" si="97"/>
        <v>154.3878656554713</v>
      </c>
      <c r="V60" s="63"/>
      <c r="W60" s="116" t="s">
        <v>64</v>
      </c>
      <c r="X60" s="63">
        <f aca="true" t="shared" si="98" ref="X60:AF60">SUM(X39:X59)</f>
        <v>136.76212741087087</v>
      </c>
      <c r="Y60" s="63">
        <f t="shared" si="98"/>
        <v>132.74793388429757</v>
      </c>
      <c r="Z60" s="63">
        <f t="shared" si="98"/>
        <v>196.34166806511158</v>
      </c>
      <c r="AA60" s="63">
        <f t="shared" si="98"/>
        <v>218.06317125118963</v>
      </c>
      <c r="AB60" s="63">
        <f t="shared" si="98"/>
        <v>199.68635650810245</v>
      </c>
      <c r="AC60" s="63">
        <f t="shared" si="98"/>
        <v>147.84394250513344</v>
      </c>
      <c r="AD60" s="63">
        <f t="shared" si="98"/>
        <v>209.16987861703967</v>
      </c>
      <c r="AE60" s="63">
        <f t="shared" si="98"/>
        <v>178.71580826376857</v>
      </c>
      <c r="AF60" s="63">
        <f t="shared" si="98"/>
        <v>154.57609081234483</v>
      </c>
      <c r="AG60" s="63"/>
      <c r="AH60" s="116" t="s">
        <v>64</v>
      </c>
      <c r="AI60" s="63">
        <f aca="true" t="shared" si="99" ref="AI60:AQ60">SUM(AI39:AI59)</f>
        <v>116.93057247259439</v>
      </c>
      <c r="AJ60" s="63">
        <f t="shared" si="99"/>
        <v>141.1955639707871</v>
      </c>
      <c r="AK60" s="63">
        <f t="shared" si="99"/>
        <v>216.3168584969533</v>
      </c>
      <c r="AL60" s="63">
        <f t="shared" si="99"/>
        <v>197.00930670291754</v>
      </c>
      <c r="AM60" s="63">
        <f t="shared" si="99"/>
        <v>212.91804952769976</v>
      </c>
      <c r="AN60" s="63">
        <f t="shared" si="99"/>
        <v>152.04335725794635</v>
      </c>
      <c r="AO60" s="63">
        <f t="shared" si="99"/>
        <v>224.45838759322842</v>
      </c>
      <c r="AP60" s="63">
        <f t="shared" si="99"/>
        <v>160.76837445310278</v>
      </c>
      <c r="AQ60" s="63">
        <f t="shared" si="99"/>
        <v>140.87439278278976</v>
      </c>
      <c r="AR60" s="63"/>
      <c r="AS60" s="63"/>
      <c r="AX60" s="58"/>
      <c r="AY60" s="58"/>
      <c r="AZ60" s="58"/>
      <c r="BA60" s="58"/>
      <c r="BC60" s="58"/>
      <c r="BD60" s="58"/>
      <c r="BE60" s="58"/>
      <c r="BF60" s="165"/>
      <c r="BP60" s="165"/>
      <c r="BR60" s="165"/>
      <c r="BS60" s="165"/>
      <c r="BT60" s="165"/>
      <c r="BU60" s="165"/>
      <c r="BW60" s="165"/>
      <c r="BX60" s="165"/>
      <c r="BY60" s="165"/>
      <c r="BZ60" s="165"/>
      <c r="CB60" s="165"/>
      <c r="CC60" s="165"/>
      <c r="CD60" s="165"/>
      <c r="CE60" s="165"/>
      <c r="CG60" s="165"/>
      <c r="CH60" s="165"/>
      <c r="CI60" s="165"/>
      <c r="CJ60" s="165"/>
      <c r="CL60" s="165"/>
      <c r="CM60" s="165"/>
      <c r="CN60" s="165"/>
    </row>
    <row r="61" spans="1:92" s="64" customFormat="1" ht="18.75" customHeight="1">
      <c r="A61" s="115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BE61" s="166"/>
      <c r="BF61" s="165"/>
      <c r="BH61" s="165"/>
      <c r="BI61" s="165"/>
      <c r="BJ61" s="165"/>
      <c r="BK61" s="165"/>
      <c r="BM61" s="165"/>
      <c r="BN61" s="165"/>
      <c r="BO61" s="165"/>
      <c r="BP61" s="165"/>
      <c r="BR61" s="165"/>
      <c r="BS61" s="165"/>
      <c r="BT61" s="165"/>
      <c r="BU61" s="165"/>
      <c r="BW61" s="165"/>
      <c r="BX61" s="165"/>
      <c r="BY61" s="165"/>
      <c r="BZ61" s="165"/>
      <c r="CB61" s="165"/>
      <c r="CC61" s="165"/>
      <c r="CD61" s="165"/>
      <c r="CE61" s="165"/>
      <c r="CG61" s="165"/>
      <c r="CH61" s="165"/>
      <c r="CI61" s="165"/>
      <c r="CJ61" s="165"/>
      <c r="CL61" s="165"/>
      <c r="CM61" s="165"/>
      <c r="CN61" s="165"/>
    </row>
    <row r="62" spans="2:57" ht="30" customHeight="1">
      <c r="B62" s="229" t="s">
        <v>106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2:12" ht="24.75" customHeight="1">
      <c r="B63" s="230" t="s">
        <v>97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</row>
    <row r="64" spans="2:12" ht="12.75">
      <c r="B64" s="108" t="s">
        <v>3</v>
      </c>
      <c r="C64" s="108" t="s">
        <v>4</v>
      </c>
      <c r="D64" s="108" t="s">
        <v>5</v>
      </c>
      <c r="E64" s="108" t="s">
        <v>6</v>
      </c>
      <c r="F64" s="108" t="s">
        <v>7</v>
      </c>
      <c r="G64" s="108" t="s">
        <v>8</v>
      </c>
      <c r="H64" s="108" t="s">
        <v>9</v>
      </c>
      <c r="I64" s="108" t="s">
        <v>10</v>
      </c>
      <c r="J64" s="108" t="s">
        <v>11</v>
      </c>
      <c r="K64" s="110" t="s">
        <v>63</v>
      </c>
      <c r="L64" s="110" t="s">
        <v>1</v>
      </c>
    </row>
    <row r="65" spans="1:12" ht="12.75">
      <c r="A65" s="135" t="s">
        <v>40</v>
      </c>
      <c r="B65" s="58">
        <f aca="true" t="shared" si="100" ref="B65:B85">AVERAGE(B39,M39,X39,AI39)</f>
        <v>7.3202966583735805</v>
      </c>
      <c r="C65" s="58">
        <f aca="true" t="shared" si="101" ref="C65:C85">AVERAGE(C39,N39,Y39,AJ39)</f>
        <v>14.455946255729181</v>
      </c>
      <c r="D65" s="58">
        <f aca="true" t="shared" si="102" ref="D65:D85">AVERAGE(D39,O39,Z39,AK39)</f>
        <v>31.90563628802784</v>
      </c>
      <c r="E65" s="58">
        <f aca="true" t="shared" si="103" ref="E65:E85">AVERAGE(E39,P39,AA39,AL39)</f>
        <v>26.55269032187996</v>
      </c>
      <c r="F65" s="58">
        <f aca="true" t="shared" si="104" ref="F65:F85">AVERAGE(F39,Q39,AB39,AM39)</f>
        <v>8.561695288600333</v>
      </c>
      <c r="G65" s="58">
        <f aca="true" t="shared" si="105" ref="G65:G85">AVERAGE(G39,R39,AC39,AN39)</f>
        <v>18.385836264203974</v>
      </c>
      <c r="H65" s="58">
        <f aca="true" t="shared" si="106" ref="H65:H85">AVERAGE(H39,S39,AD39,AO39)</f>
        <v>20.87002936078856</v>
      </c>
      <c r="I65" s="58">
        <f aca="true" t="shared" si="107" ref="I65:I85">AVERAGE(I39,T39,AE39,AP39)</f>
        <v>12.545351353661966</v>
      </c>
      <c r="J65" s="58">
        <f aca="true" t="shared" si="108" ref="J65:J85">AVERAGE(J39,U39,AF39,AQ39)</f>
        <v>8.28134415859346</v>
      </c>
      <c r="K65" s="58">
        <f aca="true" t="shared" si="109" ref="K65:K85">AVERAGE(B65:J65)</f>
        <v>16.542091772206543</v>
      </c>
      <c r="L65" s="58">
        <f aca="true" t="shared" si="110" ref="L65:L85">STDEV(B65:J65)</f>
        <v>8.62898561764943</v>
      </c>
    </row>
    <row r="66" spans="1:12" ht="12.75">
      <c r="A66" s="136" t="s">
        <v>41</v>
      </c>
      <c r="B66" s="58">
        <f t="shared" si="100"/>
        <v>12.715988711379083</v>
      </c>
      <c r="C66" s="58">
        <f t="shared" si="101"/>
        <v>13.44210886024399</v>
      </c>
      <c r="D66" s="58">
        <f t="shared" si="102"/>
        <v>24.7698746794283</v>
      </c>
      <c r="E66" s="58">
        <f t="shared" si="103"/>
        <v>30.612655175979704</v>
      </c>
      <c r="F66" s="58">
        <f t="shared" si="104"/>
        <v>17.37214513573133</v>
      </c>
      <c r="G66" s="58">
        <f t="shared" si="105"/>
        <v>21.139496523682176</v>
      </c>
      <c r="H66" s="58">
        <f t="shared" si="106"/>
        <v>39.74692721153745</v>
      </c>
      <c r="I66" s="58">
        <f t="shared" si="107"/>
        <v>44.94107325801497</v>
      </c>
      <c r="J66" s="58">
        <f t="shared" si="108"/>
        <v>17.272652141126436</v>
      </c>
      <c r="K66" s="58">
        <f t="shared" si="109"/>
        <v>24.66810241079149</v>
      </c>
      <c r="L66" s="58">
        <f t="shared" si="110"/>
        <v>11.526941590001693</v>
      </c>
    </row>
    <row r="67" spans="1:12" ht="12.75">
      <c r="A67" s="136" t="s">
        <v>42</v>
      </c>
      <c r="B67" s="58">
        <f t="shared" si="100"/>
        <v>19.095378273263098</v>
      </c>
      <c r="C67" s="58">
        <f t="shared" si="101"/>
        <v>10.517506276199123</v>
      </c>
      <c r="D67" s="58">
        <f t="shared" si="102"/>
        <v>25.89412614609004</v>
      </c>
      <c r="E67" s="58">
        <f t="shared" si="103"/>
        <v>29.348179861258405</v>
      </c>
      <c r="F67" s="58">
        <f t="shared" si="104"/>
        <v>30.699143564847915</v>
      </c>
      <c r="G67" s="58">
        <f t="shared" si="105"/>
        <v>13.419200153667163</v>
      </c>
      <c r="H67" s="58">
        <f t="shared" si="106"/>
        <v>31.72933186551997</v>
      </c>
      <c r="I67" s="58">
        <f t="shared" si="107"/>
        <v>44.01882214457983</v>
      </c>
      <c r="J67" s="58">
        <f t="shared" si="108"/>
        <v>20.43935352111419</v>
      </c>
      <c r="K67" s="58">
        <f t="shared" si="109"/>
        <v>25.017893534059972</v>
      </c>
      <c r="L67" s="58">
        <f t="shared" si="110"/>
        <v>10.360408969619122</v>
      </c>
    </row>
    <row r="68" spans="1:31" ht="12.75">
      <c r="A68" s="136" t="s">
        <v>43</v>
      </c>
      <c r="B68" s="58">
        <f t="shared" si="100"/>
        <v>12.943576154631046</v>
      </c>
      <c r="C68" s="58">
        <f t="shared" si="101"/>
        <v>12.70646278678605</v>
      </c>
      <c r="D68" s="58">
        <f t="shared" si="102"/>
        <v>28.636337043616894</v>
      </c>
      <c r="E68" s="58">
        <f t="shared" si="103"/>
        <v>33.009504116623006</v>
      </c>
      <c r="F68" s="58">
        <f t="shared" si="104"/>
        <v>29.062104213275486</v>
      </c>
      <c r="G68" s="58">
        <f t="shared" si="105"/>
        <v>11.087591036692848</v>
      </c>
      <c r="H68" s="58">
        <f t="shared" si="106"/>
        <v>26.086346967109833</v>
      </c>
      <c r="I68" s="58">
        <f t="shared" si="107"/>
        <v>25.11002175025174</v>
      </c>
      <c r="J68" s="58">
        <f t="shared" si="108"/>
        <v>18.342435106082625</v>
      </c>
      <c r="K68" s="58">
        <f t="shared" si="109"/>
        <v>21.887153241674394</v>
      </c>
      <c r="L68" s="58">
        <f t="shared" si="110"/>
        <v>8.23275789613126</v>
      </c>
      <c r="AE68" s="21"/>
    </row>
    <row r="69" spans="1:50" ht="15">
      <c r="A69" s="136" t="s">
        <v>44</v>
      </c>
      <c r="B69" s="58">
        <f t="shared" si="100"/>
        <v>11.926460346878173</v>
      </c>
      <c r="C69" s="58">
        <f t="shared" si="101"/>
        <v>10.618103829465435</v>
      </c>
      <c r="D69" s="58">
        <f t="shared" si="102"/>
        <v>22.658505587154124</v>
      </c>
      <c r="E69" s="58">
        <f t="shared" si="103"/>
        <v>25.252813594092828</v>
      </c>
      <c r="F69" s="58">
        <f t="shared" si="104"/>
        <v>29.093429110713245</v>
      </c>
      <c r="G69" s="58">
        <f t="shared" si="105"/>
        <v>11.702292814817024</v>
      </c>
      <c r="H69" s="58">
        <f t="shared" si="106"/>
        <v>15.64813152101293</v>
      </c>
      <c r="I69" s="58">
        <f t="shared" si="107"/>
        <v>14.67951267288972</v>
      </c>
      <c r="J69" s="58">
        <f t="shared" si="108"/>
        <v>16.16165336890366</v>
      </c>
      <c r="K69" s="58">
        <f t="shared" si="109"/>
        <v>17.526766982880794</v>
      </c>
      <c r="L69" s="58">
        <f t="shared" si="110"/>
        <v>6.579622271862535</v>
      </c>
      <c r="AE69" s="109"/>
      <c r="AT69" s="114"/>
      <c r="AU69" s="15"/>
      <c r="AV69" s="114"/>
      <c r="AW69" s="114"/>
      <c r="AX69" s="65"/>
    </row>
    <row r="70" spans="1:50" ht="15">
      <c r="A70" s="136" t="s">
        <v>45</v>
      </c>
      <c r="B70" s="58">
        <f t="shared" si="100"/>
        <v>8.765336435825382</v>
      </c>
      <c r="C70" s="58">
        <f t="shared" si="101"/>
        <v>13.561610267215261</v>
      </c>
      <c r="D70" s="58">
        <f t="shared" si="102"/>
        <v>17.959205160349708</v>
      </c>
      <c r="E70" s="58">
        <f t="shared" si="103"/>
        <v>18.28588422822777</v>
      </c>
      <c r="F70" s="58">
        <f t="shared" si="104"/>
        <v>22.022607053271706</v>
      </c>
      <c r="G70" s="58">
        <f t="shared" si="105"/>
        <v>7.042502622401804</v>
      </c>
      <c r="H70" s="58">
        <f t="shared" si="106"/>
        <v>12.355174773896907</v>
      </c>
      <c r="I70" s="58">
        <f t="shared" si="107"/>
        <v>10.623448814839604</v>
      </c>
      <c r="J70" s="58">
        <f t="shared" si="108"/>
        <v>13.59235076555305</v>
      </c>
      <c r="K70" s="58">
        <f t="shared" si="109"/>
        <v>13.800902235731243</v>
      </c>
      <c r="L70" s="58">
        <f t="shared" si="110"/>
        <v>4.851841886709849</v>
      </c>
      <c r="AE70" s="14"/>
      <c r="AT70" s="114"/>
      <c r="AU70" s="15"/>
      <c r="AV70" s="114"/>
      <c r="AW70" s="114"/>
      <c r="AX70" s="65"/>
    </row>
    <row r="71" spans="1:50" ht="15">
      <c r="A71" s="136" t="s">
        <v>46</v>
      </c>
      <c r="B71" s="58">
        <f t="shared" si="100"/>
        <v>10.316785435372468</v>
      </c>
      <c r="C71" s="58">
        <f t="shared" si="101"/>
        <v>10.44324634241034</v>
      </c>
      <c r="D71" s="58">
        <f t="shared" si="102"/>
        <v>9.727340161127904</v>
      </c>
      <c r="E71" s="58">
        <f t="shared" si="103"/>
        <v>14.386307676817115</v>
      </c>
      <c r="F71" s="58">
        <f t="shared" si="104"/>
        <v>19.928613162753226</v>
      </c>
      <c r="G71" s="58">
        <f t="shared" si="105"/>
        <v>6.7662252052210174</v>
      </c>
      <c r="H71" s="58">
        <f t="shared" si="106"/>
        <v>10.246425663335803</v>
      </c>
      <c r="I71" s="58">
        <f t="shared" si="107"/>
        <v>7.2009427247257705</v>
      </c>
      <c r="J71" s="58">
        <f t="shared" si="108"/>
        <v>11.064867115131943</v>
      </c>
      <c r="K71" s="58">
        <f t="shared" si="109"/>
        <v>11.120083720766175</v>
      </c>
      <c r="L71" s="58">
        <f t="shared" si="110"/>
        <v>3.9746638042022537</v>
      </c>
      <c r="AE71" s="14"/>
      <c r="AT71" s="114"/>
      <c r="AU71" s="15"/>
      <c r="AV71" s="114"/>
      <c r="AW71" s="114"/>
      <c r="AX71" s="65"/>
    </row>
    <row r="72" spans="1:50" ht="15">
      <c r="A72" s="136" t="s">
        <v>47</v>
      </c>
      <c r="B72" s="58">
        <f t="shared" si="100"/>
        <v>9.924759460514293</v>
      </c>
      <c r="C72" s="58">
        <f t="shared" si="101"/>
        <v>9.425544592001554</v>
      </c>
      <c r="D72" s="58">
        <f t="shared" si="102"/>
        <v>6.54371546376519</v>
      </c>
      <c r="E72" s="58">
        <f t="shared" si="103"/>
        <v>7.184803141108679</v>
      </c>
      <c r="F72" s="58">
        <f t="shared" si="104"/>
        <v>12.423950532444504</v>
      </c>
      <c r="G72" s="58">
        <f t="shared" si="105"/>
        <v>8.537040308557785</v>
      </c>
      <c r="H72" s="58">
        <f t="shared" si="106"/>
        <v>9.620346328007006</v>
      </c>
      <c r="I72" s="58">
        <f t="shared" si="107"/>
        <v>4.697885156938582</v>
      </c>
      <c r="J72" s="58">
        <f t="shared" si="108"/>
        <v>12.941637810757115</v>
      </c>
      <c r="K72" s="58">
        <f t="shared" si="109"/>
        <v>9.033298088232746</v>
      </c>
      <c r="L72" s="58">
        <f t="shared" si="110"/>
        <v>2.662749096334145</v>
      </c>
      <c r="AE72" s="14"/>
      <c r="AT72" s="114"/>
      <c r="AU72" s="15"/>
      <c r="AV72" s="114"/>
      <c r="AW72" s="114"/>
      <c r="AX72" s="65"/>
    </row>
    <row r="73" spans="1:50" ht="15">
      <c r="A73" s="136" t="s">
        <v>48</v>
      </c>
      <c r="B73" s="58">
        <f t="shared" si="100"/>
        <v>11.63961226833022</v>
      </c>
      <c r="C73" s="58">
        <f t="shared" si="101"/>
        <v>8.741617049016856</v>
      </c>
      <c r="D73" s="58">
        <f t="shared" si="102"/>
        <v>4.88378915863078</v>
      </c>
      <c r="E73" s="58">
        <f t="shared" si="103"/>
        <v>5.10217503818445</v>
      </c>
      <c r="F73" s="58">
        <f t="shared" si="104"/>
        <v>13.971297008996675</v>
      </c>
      <c r="G73" s="58">
        <f t="shared" si="105"/>
        <v>10.28002570405791</v>
      </c>
      <c r="H73" s="58">
        <f t="shared" si="106"/>
        <v>10.02645451375637</v>
      </c>
      <c r="I73" s="58">
        <f t="shared" si="107"/>
        <v>3.972645041182476</v>
      </c>
      <c r="J73" s="58">
        <f t="shared" si="108"/>
        <v>7.747904051422772</v>
      </c>
      <c r="K73" s="58">
        <f t="shared" si="109"/>
        <v>8.4850577592865</v>
      </c>
      <c r="L73" s="58">
        <f t="shared" si="110"/>
        <v>3.373276726131926</v>
      </c>
      <c r="AE73" s="14"/>
      <c r="AT73" s="114"/>
      <c r="AU73" s="15"/>
      <c r="AV73" s="114"/>
      <c r="AW73" s="114"/>
      <c r="AX73" s="65"/>
    </row>
    <row r="74" spans="1:50" ht="15">
      <c r="A74" s="136" t="s">
        <v>49</v>
      </c>
      <c r="B74" s="58">
        <f t="shared" si="100"/>
        <v>10.234113862504982</v>
      </c>
      <c r="C74" s="58">
        <f t="shared" si="101"/>
        <v>5.751675290485209</v>
      </c>
      <c r="D74" s="58">
        <f t="shared" si="102"/>
        <v>2.978971254258257</v>
      </c>
      <c r="E74" s="58">
        <f t="shared" si="103"/>
        <v>5.021877808491741</v>
      </c>
      <c r="F74" s="58">
        <f t="shared" si="104"/>
        <v>8.80905699782127</v>
      </c>
      <c r="G74" s="58">
        <f t="shared" si="105"/>
        <v>7.943595735583136</v>
      </c>
      <c r="H74" s="58">
        <f t="shared" si="106"/>
        <v>10.78472086221364</v>
      </c>
      <c r="I74" s="58">
        <f t="shared" si="107"/>
        <v>2.4333802130652575</v>
      </c>
      <c r="J74" s="58">
        <f t="shared" si="108"/>
        <v>7.616879730423901</v>
      </c>
      <c r="K74" s="58">
        <f t="shared" si="109"/>
        <v>6.8415857505385995</v>
      </c>
      <c r="L74" s="58">
        <f t="shared" si="110"/>
        <v>2.9915572864196234</v>
      </c>
      <c r="AE74" s="14"/>
      <c r="AT74" s="114"/>
      <c r="AU74" s="15"/>
      <c r="AV74" s="114"/>
      <c r="AW74" s="114"/>
      <c r="AX74" s="65"/>
    </row>
    <row r="75" spans="1:50" ht="15">
      <c r="A75" s="136" t="s">
        <v>50</v>
      </c>
      <c r="B75" s="58">
        <f t="shared" si="100"/>
        <v>5.785009345601555</v>
      </c>
      <c r="C75" s="58">
        <f t="shared" si="101"/>
        <v>5.1312260441002175</v>
      </c>
      <c r="D75" s="58">
        <f t="shared" si="102"/>
        <v>1.5140219363308631</v>
      </c>
      <c r="E75" s="58">
        <f t="shared" si="103"/>
        <v>2.0684739094938513</v>
      </c>
      <c r="F75" s="58">
        <f t="shared" si="104"/>
        <v>6.416080590038403</v>
      </c>
      <c r="G75" s="58">
        <f t="shared" si="105"/>
        <v>7.594995913056508</v>
      </c>
      <c r="H75" s="58">
        <f t="shared" si="106"/>
        <v>5.554239653508256</v>
      </c>
      <c r="I75" s="58">
        <f t="shared" si="107"/>
        <v>1.7090825334494233</v>
      </c>
      <c r="J75" s="58">
        <f t="shared" si="108"/>
        <v>6.919654518836426</v>
      </c>
      <c r="K75" s="58">
        <f t="shared" si="109"/>
        <v>4.743642716046167</v>
      </c>
      <c r="L75" s="58">
        <f t="shared" si="110"/>
        <v>2.3545051915643613</v>
      </c>
      <c r="AE75" s="14"/>
      <c r="AT75" s="114"/>
      <c r="AU75" s="15"/>
      <c r="AV75" s="114"/>
      <c r="AW75" s="114"/>
      <c r="AX75" s="65"/>
    </row>
    <row r="76" spans="1:50" ht="15">
      <c r="A76" s="136" t="s">
        <v>51</v>
      </c>
      <c r="B76" s="58">
        <f t="shared" si="100"/>
        <v>3.353797502830507</v>
      </c>
      <c r="C76" s="58">
        <f t="shared" si="101"/>
        <v>3.3833747842068367</v>
      </c>
      <c r="D76" s="58">
        <f t="shared" si="102"/>
        <v>0.6745825389443535</v>
      </c>
      <c r="E76" s="58">
        <f t="shared" si="103"/>
        <v>1.7644136301788342</v>
      </c>
      <c r="F76" s="58">
        <f t="shared" si="104"/>
        <v>3.668371610363238</v>
      </c>
      <c r="G76" s="58">
        <f t="shared" si="105"/>
        <v>4.948995692704626</v>
      </c>
      <c r="H76" s="58">
        <f t="shared" si="106"/>
        <v>7.712721934396314</v>
      </c>
      <c r="I76" s="58">
        <f t="shared" si="107"/>
        <v>1.6714944581739706</v>
      </c>
      <c r="J76" s="58">
        <f t="shared" si="108"/>
        <v>5.86909316823449</v>
      </c>
      <c r="K76" s="58">
        <f t="shared" si="109"/>
        <v>3.671871702225908</v>
      </c>
      <c r="L76" s="58">
        <f t="shared" si="110"/>
        <v>2.2247292003385146</v>
      </c>
      <c r="AE76" s="14"/>
      <c r="AU76" s="15"/>
      <c r="AV76" s="114"/>
      <c r="AW76" s="114"/>
      <c r="AX76" s="65"/>
    </row>
    <row r="77" spans="1:50" ht="15">
      <c r="A77" s="136" t="s">
        <v>52</v>
      </c>
      <c r="B77" s="58">
        <f t="shared" si="100"/>
        <v>1.633676787548324</v>
      </c>
      <c r="C77" s="58">
        <f t="shared" si="101"/>
        <v>1.2361666598655723</v>
      </c>
      <c r="D77" s="58">
        <f t="shared" si="102"/>
        <v>0.6178516049382614</v>
      </c>
      <c r="E77" s="58">
        <f t="shared" si="103"/>
        <v>2.2836544492615727</v>
      </c>
      <c r="F77" s="58">
        <f t="shared" si="104"/>
        <v>3.628152392128408</v>
      </c>
      <c r="G77" s="58">
        <f t="shared" si="105"/>
        <v>4.03113107307383</v>
      </c>
      <c r="H77" s="58">
        <f t="shared" si="106"/>
        <v>5.21193115044941</v>
      </c>
      <c r="I77" s="58">
        <f t="shared" si="107"/>
        <v>0.9445715129569288</v>
      </c>
      <c r="J77" s="58">
        <f t="shared" si="108"/>
        <v>2.5798305639553343</v>
      </c>
      <c r="K77" s="58">
        <f t="shared" si="109"/>
        <v>2.462996243797516</v>
      </c>
      <c r="L77" s="58">
        <f t="shared" si="110"/>
        <v>1.5541133541946648</v>
      </c>
      <c r="AE77" s="14"/>
      <c r="AU77" s="15"/>
      <c r="AV77" s="114"/>
      <c r="AW77" s="114"/>
      <c r="AX77" s="65"/>
    </row>
    <row r="78" spans="1:50" ht="15">
      <c r="A78" s="136" t="s">
        <v>53</v>
      </c>
      <c r="B78" s="58">
        <f t="shared" si="100"/>
        <v>1.3856814167952447</v>
      </c>
      <c r="C78" s="58">
        <f t="shared" si="101"/>
        <v>2.247363632695065</v>
      </c>
      <c r="D78" s="58">
        <f t="shared" si="102"/>
        <v>0.5089438752317902</v>
      </c>
      <c r="E78" s="58">
        <f t="shared" si="103"/>
        <v>0.44774953046300386</v>
      </c>
      <c r="F78" s="58">
        <f t="shared" si="104"/>
        <v>1.0511335071479213</v>
      </c>
      <c r="G78" s="58">
        <f t="shared" si="105"/>
        <v>3.962482030585061</v>
      </c>
      <c r="H78" s="58">
        <f t="shared" si="106"/>
        <v>3.176931252693919</v>
      </c>
      <c r="I78" s="58">
        <f t="shared" si="107"/>
        <v>0.6912387249807447</v>
      </c>
      <c r="J78" s="58">
        <f t="shared" si="108"/>
        <v>2.3386683357239386</v>
      </c>
      <c r="K78" s="58">
        <f t="shared" si="109"/>
        <v>1.7566880340351878</v>
      </c>
      <c r="L78" s="58">
        <f t="shared" si="110"/>
        <v>1.2501451112075375</v>
      </c>
      <c r="AE78" s="14"/>
      <c r="AU78" s="15"/>
      <c r="AV78" s="114"/>
      <c r="AW78" s="114"/>
      <c r="AX78" s="65"/>
    </row>
    <row r="79" spans="1:50" ht="15">
      <c r="A79" s="136" t="s">
        <v>54</v>
      </c>
      <c r="B79" s="58">
        <f t="shared" si="100"/>
        <v>0.24799537075307931</v>
      </c>
      <c r="C79" s="58">
        <f t="shared" si="101"/>
        <v>0.8474488334573236</v>
      </c>
      <c r="D79" s="58">
        <f t="shared" si="102"/>
        <v>0.30423704385746747</v>
      </c>
      <c r="E79" s="58">
        <f t="shared" si="103"/>
        <v>0.42684459492168914</v>
      </c>
      <c r="F79" s="58">
        <f t="shared" si="104"/>
        <v>1.2361657678667646</v>
      </c>
      <c r="G79" s="58">
        <f t="shared" si="105"/>
        <v>2.6775648347524634</v>
      </c>
      <c r="H79" s="58">
        <f t="shared" si="106"/>
        <v>2.890224176473656</v>
      </c>
      <c r="I79" s="58">
        <f t="shared" si="107"/>
        <v>0.3087560006726703</v>
      </c>
      <c r="J79" s="58">
        <f t="shared" si="108"/>
        <v>0.9321950877165768</v>
      </c>
      <c r="K79" s="58">
        <f t="shared" si="109"/>
        <v>1.0968257456079658</v>
      </c>
      <c r="L79" s="58">
        <f t="shared" si="110"/>
        <v>1.0150344981816897</v>
      </c>
      <c r="AE79" s="14"/>
      <c r="AU79" s="15"/>
      <c r="AV79" s="114"/>
      <c r="AW79" s="114"/>
      <c r="AX79" s="65"/>
    </row>
    <row r="80" spans="1:50" ht="15">
      <c r="A80" s="136" t="s">
        <v>55</v>
      </c>
      <c r="B80" s="58">
        <f t="shared" si="100"/>
        <v>0.3656603243325571</v>
      </c>
      <c r="C80" s="58">
        <f t="shared" si="101"/>
        <v>0.825900873634571</v>
      </c>
      <c r="D80" s="58">
        <f t="shared" si="102"/>
        <v>0.20412792016330236</v>
      </c>
      <c r="E80" s="58">
        <f t="shared" si="103"/>
        <v>0</v>
      </c>
      <c r="F80" s="58">
        <f t="shared" si="104"/>
        <v>0.853557110941388</v>
      </c>
      <c r="G80" s="58">
        <f t="shared" si="105"/>
        <v>1.5575916541172543</v>
      </c>
      <c r="H80" s="58">
        <f t="shared" si="106"/>
        <v>0.9660661903631187</v>
      </c>
      <c r="I80" s="58">
        <f t="shared" si="107"/>
        <v>0.1814408926519393</v>
      </c>
      <c r="J80" s="58">
        <f t="shared" si="108"/>
        <v>0.9529487946703823</v>
      </c>
      <c r="K80" s="58">
        <f t="shared" si="109"/>
        <v>0.6563659734305014</v>
      </c>
      <c r="L80" s="58">
        <f t="shared" si="110"/>
        <v>0.5011373194447701</v>
      </c>
      <c r="AE80" s="14"/>
      <c r="AU80" s="15"/>
      <c r="AV80" s="114"/>
      <c r="AW80" s="114"/>
      <c r="AX80" s="65"/>
    </row>
    <row r="81" spans="1:50" ht="15">
      <c r="A81" s="136" t="s">
        <v>56</v>
      </c>
      <c r="B81" s="58">
        <f t="shared" si="100"/>
        <v>0.29222676797194624</v>
      </c>
      <c r="C81" s="58">
        <f t="shared" si="101"/>
        <v>0.4385041794196949</v>
      </c>
      <c r="D81" s="58">
        <f t="shared" si="102"/>
        <v>0</v>
      </c>
      <c r="E81" s="58">
        <f t="shared" si="103"/>
        <v>0.06797480400598178</v>
      </c>
      <c r="F81" s="58">
        <f t="shared" si="104"/>
        <v>0.19757639620653317</v>
      </c>
      <c r="G81" s="58">
        <f t="shared" si="105"/>
        <v>0.9456991843463824</v>
      </c>
      <c r="H81" s="58">
        <f t="shared" si="106"/>
        <v>1.430656287137559</v>
      </c>
      <c r="I81" s="58">
        <f t="shared" si="107"/>
        <v>0.03883294068915526</v>
      </c>
      <c r="J81" s="58">
        <f t="shared" si="108"/>
        <v>0.9321950877165768</v>
      </c>
      <c r="K81" s="58">
        <f t="shared" si="109"/>
        <v>0.48262951638820323</v>
      </c>
      <c r="L81" s="58">
        <f t="shared" si="110"/>
        <v>0.5045515574310279</v>
      </c>
      <c r="AE81" s="14"/>
      <c r="AU81" s="15"/>
      <c r="AV81" s="114"/>
      <c r="AW81" s="114"/>
      <c r="AX81" s="65"/>
    </row>
    <row r="82" spans="1:50" ht="15">
      <c r="A82" s="136" t="s">
        <v>57</v>
      </c>
      <c r="B82" s="58">
        <f t="shared" si="100"/>
        <v>0.26100574212632677</v>
      </c>
      <c r="C82" s="58">
        <f t="shared" si="101"/>
        <v>0.4882905324311411</v>
      </c>
      <c r="D82" s="58">
        <f t="shared" si="102"/>
        <v>0</v>
      </c>
      <c r="E82" s="58">
        <f t="shared" si="103"/>
        <v>0</v>
      </c>
      <c r="F82" s="58">
        <f t="shared" si="104"/>
        <v>0.38348778650356175</v>
      </c>
      <c r="G82" s="58">
        <f t="shared" si="105"/>
        <v>0.8056954509134908</v>
      </c>
      <c r="H82" s="58">
        <f t="shared" si="106"/>
        <v>0.8838320888710473</v>
      </c>
      <c r="I82" s="58">
        <f t="shared" si="107"/>
        <v>0.07437543766804301</v>
      </c>
      <c r="J82" s="58">
        <f t="shared" si="108"/>
        <v>0.5323932450487032</v>
      </c>
      <c r="K82" s="58">
        <f t="shared" si="109"/>
        <v>0.3810089203958127</v>
      </c>
      <c r="L82" s="58">
        <f t="shared" si="110"/>
        <v>0.32908641363899627</v>
      </c>
      <c r="AE82" s="14"/>
      <c r="AU82" s="15"/>
      <c r="AV82" s="114"/>
      <c r="AW82" s="114"/>
      <c r="AX82" s="65"/>
    </row>
    <row r="83" spans="1:50" ht="15">
      <c r="A83" s="136" t="s">
        <v>58</v>
      </c>
      <c r="B83" s="58">
        <f t="shared" si="100"/>
        <v>0.12399768537653966</v>
      </c>
      <c r="C83" s="58">
        <f t="shared" si="101"/>
        <v>0</v>
      </c>
      <c r="D83" s="58">
        <f t="shared" si="102"/>
        <v>0</v>
      </c>
      <c r="E83" s="58">
        <f t="shared" si="103"/>
        <v>0</v>
      </c>
      <c r="F83" s="58">
        <f t="shared" si="104"/>
        <v>0.2963645943097998</v>
      </c>
      <c r="G83" s="58">
        <f t="shared" si="105"/>
        <v>0.6397270344864584</v>
      </c>
      <c r="H83" s="58">
        <f t="shared" si="106"/>
        <v>0.8747795561272705</v>
      </c>
      <c r="I83" s="58">
        <f t="shared" si="107"/>
        <v>0.035542496978887755</v>
      </c>
      <c r="J83" s="58">
        <f t="shared" si="108"/>
        <v>0.40297043427349993</v>
      </c>
      <c r="K83" s="58">
        <f t="shared" si="109"/>
        <v>0.263709089061384</v>
      </c>
      <c r="L83" s="58">
        <f t="shared" si="110"/>
        <v>0.31926936830794167</v>
      </c>
      <c r="AE83" s="14"/>
      <c r="AU83" s="15"/>
      <c r="AV83" s="114"/>
      <c r="AW83" s="114"/>
      <c r="AX83" s="65"/>
    </row>
    <row r="84" spans="1:50" ht="15">
      <c r="A84" s="136" t="s">
        <v>59</v>
      </c>
      <c r="B84" s="58">
        <f t="shared" si="100"/>
        <v>0.12399768537653966</v>
      </c>
      <c r="C84" s="58">
        <f t="shared" si="101"/>
        <v>0</v>
      </c>
      <c r="D84" s="58">
        <f t="shared" si="102"/>
        <v>0</v>
      </c>
      <c r="E84" s="58">
        <f t="shared" si="103"/>
        <v>0</v>
      </c>
      <c r="F84" s="58">
        <f t="shared" si="104"/>
        <v>0.28469958840029513</v>
      </c>
      <c r="G84" s="58">
        <f t="shared" si="105"/>
        <v>1.1051233858561669</v>
      </c>
      <c r="H84" s="58">
        <f t="shared" si="106"/>
        <v>0.2638690423357158</v>
      </c>
      <c r="I84" s="58">
        <f t="shared" si="107"/>
        <v>0</v>
      </c>
      <c r="J84" s="58">
        <f t="shared" si="108"/>
        <v>0.06651294785384887</v>
      </c>
      <c r="K84" s="58">
        <f t="shared" si="109"/>
        <v>0.2049114055358407</v>
      </c>
      <c r="L84" s="58">
        <f t="shared" si="110"/>
        <v>0.355998536908431</v>
      </c>
      <c r="AE84" s="14"/>
      <c r="AU84" s="15"/>
      <c r="AV84" s="114"/>
      <c r="AW84" s="114"/>
      <c r="AX84" s="65"/>
    </row>
    <row r="85" spans="1:50" ht="15">
      <c r="A85" s="137" t="s">
        <v>100</v>
      </c>
      <c r="B85" s="58">
        <f t="shared" si="100"/>
        <v>0</v>
      </c>
      <c r="C85" s="58">
        <f t="shared" si="101"/>
        <v>0.23002606962122374</v>
      </c>
      <c r="D85" s="58">
        <f t="shared" si="102"/>
        <v>0</v>
      </c>
      <c r="E85" s="58">
        <f t="shared" si="103"/>
        <v>0</v>
      </c>
      <c r="F85" s="58">
        <f t="shared" si="104"/>
        <v>0.8424337592913809</v>
      </c>
      <c r="G85" s="58">
        <f t="shared" si="105"/>
        <v>2.8018781497934584</v>
      </c>
      <c r="H85" s="58">
        <f t="shared" si="106"/>
        <v>0.17757783828578194</v>
      </c>
      <c r="I85" s="58">
        <f t="shared" si="107"/>
        <v>0</v>
      </c>
      <c r="J85" s="58">
        <f t="shared" si="108"/>
        <v>0.33299923259611264</v>
      </c>
      <c r="K85" s="58">
        <f t="shared" si="109"/>
        <v>0.4872127832875509</v>
      </c>
      <c r="L85" s="58">
        <f t="shared" si="110"/>
        <v>0.9096127960264083</v>
      </c>
      <c r="AE85" s="14"/>
      <c r="AU85" s="15"/>
      <c r="AV85" s="114"/>
      <c r="AW85" s="114"/>
      <c r="AX85" s="65"/>
    </row>
    <row r="86" spans="1:50" ht="25.5" customHeight="1" thickBot="1">
      <c r="A86" s="79" t="s">
        <v>0</v>
      </c>
      <c r="B86" s="63">
        <f aca="true" t="shared" si="111" ref="B86:J86">SUM(B65:B85)</f>
        <v>128.4553562357849</v>
      </c>
      <c r="C86" s="63">
        <f t="shared" si="111"/>
        <v>124.49212315898464</v>
      </c>
      <c r="D86" s="63">
        <f t="shared" si="111"/>
        <v>179.78126586191502</v>
      </c>
      <c r="E86" s="63">
        <f t="shared" si="111"/>
        <v>201.8160018809886</v>
      </c>
      <c r="F86" s="63">
        <f t="shared" si="111"/>
        <v>210.8020651716534</v>
      </c>
      <c r="G86" s="63">
        <f t="shared" si="111"/>
        <v>147.37469077257052</v>
      </c>
      <c r="H86" s="63">
        <f t="shared" si="111"/>
        <v>216.2567182378205</v>
      </c>
      <c r="I86" s="63">
        <f t="shared" si="111"/>
        <v>175.8784181283717</v>
      </c>
      <c r="J86" s="63">
        <f t="shared" si="111"/>
        <v>155.32053918573504</v>
      </c>
      <c r="K86" s="63"/>
      <c r="L86" s="64"/>
      <c r="AE86" s="14"/>
      <c r="AU86" s="15"/>
      <c r="AV86" s="114"/>
      <c r="AW86" s="114"/>
      <c r="AX86" s="65"/>
    </row>
    <row r="87" spans="6:50" ht="15">
      <c r="F87" s="69" t="s">
        <v>74</v>
      </c>
      <c r="G87" s="70"/>
      <c r="H87" s="71"/>
      <c r="I87" s="71"/>
      <c r="J87" s="86">
        <f>AVERAGE(B86:J86)</f>
        <v>171.13079762598048</v>
      </c>
      <c r="AE87" s="14"/>
      <c r="AU87" s="15"/>
      <c r="AV87" s="114"/>
      <c r="AW87" s="114"/>
      <c r="AX87" s="65"/>
    </row>
    <row r="88" spans="6:50" ht="16.5" thickBot="1">
      <c r="F88" s="117" t="s">
        <v>96</v>
      </c>
      <c r="G88" s="118"/>
      <c r="H88" s="119"/>
      <c r="I88" s="119"/>
      <c r="J88" s="120">
        <f>STDEV(B86:J86)</f>
        <v>34.38710983006215</v>
      </c>
      <c r="AE88" s="14"/>
      <c r="AU88" s="15"/>
      <c r="AV88" s="114"/>
      <c r="AW88" s="114"/>
      <c r="AX88" s="65"/>
    </row>
    <row r="89" ht="13.5" thickBot="1"/>
    <row r="90" spans="2:24" ht="18">
      <c r="B90" s="75" t="s">
        <v>75</v>
      </c>
      <c r="C90" s="76"/>
      <c r="D90" s="76"/>
      <c r="E90" s="76"/>
      <c r="F90" s="76"/>
      <c r="G90" s="76"/>
      <c r="H90" s="76"/>
      <c r="I90" s="76"/>
      <c r="J90" s="76"/>
      <c r="K90" s="76"/>
      <c r="L90" s="77"/>
      <c r="N90" s="75" t="s">
        <v>81</v>
      </c>
      <c r="O90" s="76"/>
      <c r="P90" s="76"/>
      <c r="Q90" s="76"/>
      <c r="R90" s="76"/>
      <c r="S90" s="76"/>
      <c r="T90" s="76"/>
      <c r="U90" s="76"/>
      <c r="V90" s="76"/>
      <c r="W90" s="76"/>
      <c r="X90" s="77"/>
    </row>
    <row r="91" spans="2:24" ht="30.75" customHeight="1">
      <c r="B91" s="224" t="s">
        <v>37</v>
      </c>
      <c r="C91" s="225" t="s">
        <v>76</v>
      </c>
      <c r="D91" s="225"/>
      <c r="E91" s="226" t="s">
        <v>77</v>
      </c>
      <c r="F91" s="226"/>
      <c r="G91" s="227" t="s">
        <v>78</v>
      </c>
      <c r="H91" s="227"/>
      <c r="I91" s="228" t="s">
        <v>79</v>
      </c>
      <c r="J91" s="228"/>
      <c r="K91" s="223" t="s">
        <v>12</v>
      </c>
      <c r="L91" s="223"/>
      <c r="M91" s="66"/>
      <c r="N91" s="211" t="s">
        <v>37</v>
      </c>
      <c r="O91" s="207" t="s">
        <v>76</v>
      </c>
      <c r="P91" s="207"/>
      <c r="Q91" s="208" t="s">
        <v>77</v>
      </c>
      <c r="R91" s="208"/>
      <c r="S91" s="209" t="s">
        <v>78</v>
      </c>
      <c r="T91" s="209"/>
      <c r="U91" s="204" t="s">
        <v>79</v>
      </c>
      <c r="V91" s="204"/>
      <c r="W91" s="205" t="s">
        <v>12</v>
      </c>
      <c r="X91" s="206"/>
    </row>
    <row r="92" spans="2:24" ht="12.75" customHeight="1">
      <c r="B92" s="224"/>
      <c r="C92" s="225"/>
      <c r="D92" s="225"/>
      <c r="E92" s="226"/>
      <c r="F92" s="226"/>
      <c r="G92" s="227"/>
      <c r="H92" s="227"/>
      <c r="I92" s="228"/>
      <c r="J92" s="228"/>
      <c r="K92" s="223"/>
      <c r="L92" s="223"/>
      <c r="N92" s="211"/>
      <c r="O92" s="207"/>
      <c r="P92" s="207"/>
      <c r="Q92" s="208"/>
      <c r="R92" s="208"/>
      <c r="S92" s="209"/>
      <c r="T92" s="209"/>
      <c r="U92" s="204"/>
      <c r="V92" s="204"/>
      <c r="W92" s="205"/>
      <c r="X92" s="206"/>
    </row>
    <row r="93" spans="2:24" ht="15">
      <c r="B93" s="67" t="s">
        <v>3</v>
      </c>
      <c r="C93" s="210">
        <v>36.207324129949576</v>
      </c>
      <c r="D93" s="210"/>
      <c r="E93" s="210">
        <v>30.932817786370226</v>
      </c>
      <c r="F93" s="210"/>
      <c r="G93" s="210">
        <v>32.72939801285798</v>
      </c>
      <c r="H93" s="210"/>
      <c r="I93" s="210">
        <v>33.40873499216982</v>
      </c>
      <c r="J93" s="210"/>
      <c r="K93" s="210">
        <f>AVERAGE(C93:I93)</f>
        <v>33.319568730336904</v>
      </c>
      <c r="L93" s="222"/>
      <c r="N93" s="67" t="s">
        <v>3</v>
      </c>
      <c r="O93" s="210">
        <v>83.32644457303464</v>
      </c>
      <c r="P93" s="210"/>
      <c r="Q93" s="210">
        <v>69.59884001933301</v>
      </c>
      <c r="R93" s="210"/>
      <c r="S93" s="210">
        <v>88.83693746347164</v>
      </c>
      <c r="T93" s="210"/>
      <c r="U93" s="210">
        <v>60.553332173307794</v>
      </c>
      <c r="V93" s="210"/>
      <c r="W93" s="210">
        <f aca="true" t="shared" si="112" ref="W93:W101">AVERAGE(O93:U93)</f>
        <v>75.57888855728677</v>
      </c>
      <c r="X93" s="222"/>
    </row>
    <row r="94" spans="2:24" ht="15">
      <c r="B94" s="67" t="s">
        <v>4</v>
      </c>
      <c r="C94" s="210">
        <v>82.3493329243981</v>
      </c>
      <c r="D94" s="210"/>
      <c r="E94" s="210">
        <v>65.045170257123</v>
      </c>
      <c r="F94" s="210"/>
      <c r="G94" s="210">
        <v>77.99586776859506</v>
      </c>
      <c r="H94" s="210"/>
      <c r="I94" s="210">
        <v>65.72896943467678</v>
      </c>
      <c r="J94" s="210"/>
      <c r="K94" s="210">
        <f aca="true" t="shared" si="113" ref="K94:K101">AVERAGE(C94:I94)</f>
        <v>72.77983509619824</v>
      </c>
      <c r="L94" s="222"/>
      <c r="N94" s="67" t="s">
        <v>4</v>
      </c>
      <c r="O94" s="210">
        <v>101.21147063333846</v>
      </c>
      <c r="P94" s="210"/>
      <c r="Q94" s="210">
        <v>80.05559416261293</v>
      </c>
      <c r="R94" s="210"/>
      <c r="S94" s="210">
        <v>105.88842975206613</v>
      </c>
      <c r="T94" s="210"/>
      <c r="U94" s="210">
        <v>98.18771977278877</v>
      </c>
      <c r="V94" s="210"/>
      <c r="W94" s="210">
        <f t="shared" si="112"/>
        <v>96.33580358020157</v>
      </c>
      <c r="X94" s="222"/>
    </row>
    <row r="95" spans="2:24" ht="15">
      <c r="B95" s="67" t="s">
        <v>5</v>
      </c>
      <c r="C95" s="210">
        <v>72.39736901791791</v>
      </c>
      <c r="D95" s="210"/>
      <c r="E95" s="210">
        <v>99.25910890084236</v>
      </c>
      <c r="F95" s="210"/>
      <c r="G95" s="210">
        <v>74.7105218996476</v>
      </c>
      <c r="H95" s="210"/>
      <c r="I95" s="210">
        <v>78.70683818551116</v>
      </c>
      <c r="J95" s="210"/>
      <c r="K95" s="210">
        <f t="shared" si="113"/>
        <v>81.26845950097976</v>
      </c>
      <c r="L95" s="222"/>
      <c r="N95" s="67" t="s">
        <v>5</v>
      </c>
      <c r="O95" s="210">
        <v>118.93853481515087</v>
      </c>
      <c r="P95" s="210"/>
      <c r="Q95" s="210">
        <v>139.44991373185832</v>
      </c>
      <c r="R95" s="210"/>
      <c r="S95" s="210">
        <v>128.0751803993959</v>
      </c>
      <c r="T95" s="210"/>
      <c r="U95" s="210">
        <v>133.03994583615435</v>
      </c>
      <c r="V95" s="210"/>
      <c r="W95" s="210">
        <f t="shared" si="112"/>
        <v>129.87589369563986</v>
      </c>
      <c r="X95" s="222"/>
    </row>
    <row r="96" spans="2:24" ht="15">
      <c r="B96" s="67" t="s">
        <v>6</v>
      </c>
      <c r="C96" s="210">
        <v>24.720050707796325</v>
      </c>
      <c r="D96" s="210"/>
      <c r="E96" s="210">
        <v>47.12498787937555</v>
      </c>
      <c r="F96" s="210"/>
      <c r="G96" s="210">
        <v>42.416277699732625</v>
      </c>
      <c r="H96" s="210"/>
      <c r="I96" s="210">
        <v>34.50799958172121</v>
      </c>
      <c r="J96" s="210"/>
      <c r="K96" s="210">
        <f t="shared" si="113"/>
        <v>37.19232896715643</v>
      </c>
      <c r="L96" s="222"/>
      <c r="N96" s="67" t="s">
        <v>6</v>
      </c>
      <c r="O96" s="210">
        <v>111.24022818508347</v>
      </c>
      <c r="P96" s="210"/>
      <c r="Q96" s="210">
        <v>116.35799476389026</v>
      </c>
      <c r="R96" s="210"/>
      <c r="S96" s="210">
        <v>124.25794172293469</v>
      </c>
      <c r="T96" s="210"/>
      <c r="U96" s="210">
        <v>101.6417442225243</v>
      </c>
      <c r="V96" s="210"/>
      <c r="W96" s="210">
        <f t="shared" si="112"/>
        <v>113.37447722360818</v>
      </c>
      <c r="X96" s="222"/>
    </row>
    <row r="97" spans="2:24" ht="15">
      <c r="B97" s="67" t="s">
        <v>7</v>
      </c>
      <c r="C97" s="210">
        <v>48.60379346680715</v>
      </c>
      <c r="D97" s="210"/>
      <c r="E97" s="210">
        <v>29.170718155299344</v>
      </c>
      <c r="F97" s="210"/>
      <c r="G97" s="210">
        <v>30.318870883429177</v>
      </c>
      <c r="H97" s="210"/>
      <c r="I97" s="210">
        <v>45.18764360479959</v>
      </c>
      <c r="J97" s="210"/>
      <c r="K97" s="210">
        <f t="shared" si="113"/>
        <v>38.32025652758381</v>
      </c>
      <c r="L97" s="222"/>
      <c r="N97" s="67" t="s">
        <v>7</v>
      </c>
      <c r="O97" s="210">
        <v>136.7228661749209</v>
      </c>
      <c r="P97" s="210"/>
      <c r="Q97" s="210">
        <v>111.6821780802889</v>
      </c>
      <c r="R97" s="210"/>
      <c r="S97" s="210">
        <v>113.9571353894407</v>
      </c>
      <c r="T97" s="210"/>
      <c r="U97" s="210">
        <v>124.07454684707685</v>
      </c>
      <c r="V97" s="210"/>
      <c r="W97" s="210">
        <f t="shared" si="112"/>
        <v>121.60918162293183</v>
      </c>
      <c r="X97" s="222"/>
    </row>
    <row r="98" spans="2:24" ht="15">
      <c r="B98" s="67" t="s">
        <v>8</v>
      </c>
      <c r="C98" s="210">
        <v>53.404539385847805</v>
      </c>
      <c r="D98" s="210"/>
      <c r="E98" s="210">
        <v>75.53026383859286</v>
      </c>
      <c r="F98" s="210"/>
      <c r="G98" s="210">
        <v>54.32144857196192</v>
      </c>
      <c r="H98" s="210"/>
      <c r="I98" s="210">
        <v>56.247253552072664</v>
      </c>
      <c r="J98" s="210"/>
      <c r="K98" s="210">
        <f t="shared" si="113"/>
        <v>59.87587633711881</v>
      </c>
      <c r="L98" s="222"/>
      <c r="N98" s="67" t="s">
        <v>8</v>
      </c>
      <c r="O98" s="210">
        <v>82.24299065420561</v>
      </c>
      <c r="P98" s="210"/>
      <c r="Q98" s="210">
        <v>108.63942058975687</v>
      </c>
      <c r="R98" s="210"/>
      <c r="S98" s="210">
        <v>89.04237446331902</v>
      </c>
      <c r="T98" s="210"/>
      <c r="U98" s="210">
        <v>79.97656364435332</v>
      </c>
      <c r="V98" s="210"/>
      <c r="W98" s="210">
        <f t="shared" si="112"/>
        <v>89.97533733790871</v>
      </c>
      <c r="X98" s="222"/>
    </row>
    <row r="99" spans="2:24" ht="15">
      <c r="B99" s="67" t="s">
        <v>9</v>
      </c>
      <c r="C99" s="210">
        <v>43.727225403435725</v>
      </c>
      <c r="D99" s="210"/>
      <c r="E99" s="210">
        <v>65.52901023890786</v>
      </c>
      <c r="F99" s="210"/>
      <c r="G99" s="210">
        <v>56.60702985675661</v>
      </c>
      <c r="H99" s="210"/>
      <c r="I99" s="210">
        <v>78.13424884574403</v>
      </c>
      <c r="J99" s="210"/>
      <c r="K99" s="210">
        <f t="shared" si="113"/>
        <v>60.99937858621105</v>
      </c>
      <c r="L99" s="222"/>
      <c r="N99" s="67" t="s">
        <v>9</v>
      </c>
      <c r="O99" s="210">
        <v>97.51865347909077</v>
      </c>
      <c r="P99" s="210"/>
      <c r="Q99" s="210">
        <v>126.14334470989762</v>
      </c>
      <c r="R99" s="210"/>
      <c r="S99" s="210">
        <v>100.78812633032275</v>
      </c>
      <c r="T99" s="210"/>
      <c r="U99" s="210">
        <v>126.4354208594767</v>
      </c>
      <c r="V99" s="210"/>
      <c r="W99" s="210">
        <f t="shared" si="112"/>
        <v>112.72138634469695</v>
      </c>
      <c r="X99" s="222"/>
    </row>
    <row r="100" spans="2:24" ht="15">
      <c r="B100" s="67" t="s">
        <v>10</v>
      </c>
      <c r="C100" s="210">
        <v>52.17638556500721</v>
      </c>
      <c r="D100" s="210"/>
      <c r="E100" s="210">
        <v>52.05905205905205</v>
      </c>
      <c r="F100" s="210"/>
      <c r="G100" s="210">
        <v>44.626450359636685</v>
      </c>
      <c r="H100" s="210"/>
      <c r="I100" s="210">
        <v>36.96895953607579</v>
      </c>
      <c r="J100" s="210"/>
      <c r="K100" s="210">
        <f t="shared" si="113"/>
        <v>46.457711879942934</v>
      </c>
      <c r="L100" s="222"/>
      <c r="N100" s="67" t="s">
        <v>10</v>
      </c>
      <c r="O100" s="210">
        <v>129.23251901523585</v>
      </c>
      <c r="P100" s="210"/>
      <c r="Q100" s="210">
        <v>121.21212121212119</v>
      </c>
      <c r="R100" s="210"/>
      <c r="S100" s="210">
        <v>112.0386412558408</v>
      </c>
      <c r="T100" s="210"/>
      <c r="U100" s="210">
        <v>94.59704351878217</v>
      </c>
      <c r="V100" s="210"/>
      <c r="W100" s="210">
        <f t="shared" si="112"/>
        <v>114.27008125049501</v>
      </c>
      <c r="X100" s="222"/>
    </row>
    <row r="101" spans="2:24" ht="15.75" thickBot="1">
      <c r="B101" s="68" t="s">
        <v>11</v>
      </c>
      <c r="C101" s="218">
        <v>73.85681909078788</v>
      </c>
      <c r="D101" s="218"/>
      <c r="E101" s="218">
        <v>54.44203683640304</v>
      </c>
      <c r="F101" s="218"/>
      <c r="G101" s="218">
        <v>61.19191202554095</v>
      </c>
      <c r="H101" s="218"/>
      <c r="I101" s="218">
        <v>49.9653018736988</v>
      </c>
      <c r="J101" s="218"/>
      <c r="K101" s="218">
        <f t="shared" si="113"/>
        <v>59.86401745660766</v>
      </c>
      <c r="L101" s="219"/>
      <c r="N101" s="68" t="s">
        <v>11</v>
      </c>
      <c r="O101" s="218">
        <v>130.11598453539526</v>
      </c>
      <c r="P101" s="218"/>
      <c r="Q101" s="218">
        <v>102.38353196099676</v>
      </c>
      <c r="R101" s="218"/>
      <c r="S101" s="218">
        <v>110.94359702021991</v>
      </c>
      <c r="T101" s="218"/>
      <c r="U101" s="218">
        <v>88.82720333102009</v>
      </c>
      <c r="V101" s="218"/>
      <c r="W101" s="218">
        <f t="shared" si="112"/>
        <v>108.067579211908</v>
      </c>
      <c r="X101" s="219"/>
    </row>
    <row r="102" spans="7:24" ht="15">
      <c r="G102" s="69" t="s">
        <v>74</v>
      </c>
      <c r="H102" s="70"/>
      <c r="I102" s="70"/>
      <c r="J102" s="71"/>
      <c r="K102" s="220">
        <f>AVERAGE(K93:K101)</f>
        <v>54.453048120237284</v>
      </c>
      <c r="L102" s="221"/>
      <c r="S102" s="246" t="s">
        <v>74</v>
      </c>
      <c r="T102" s="247"/>
      <c r="U102" s="247"/>
      <c r="V102" s="247"/>
      <c r="W102" s="220">
        <f>AVERAGE(W93:W101)</f>
        <v>106.86762542496409</v>
      </c>
      <c r="X102" s="221"/>
    </row>
    <row r="103" spans="7:24" ht="15.75" thickBot="1">
      <c r="G103" s="72" t="s">
        <v>96</v>
      </c>
      <c r="H103" s="73"/>
      <c r="I103" s="73"/>
      <c r="J103" s="74"/>
      <c r="K103" s="218">
        <f>STDEV(K93:K101)</f>
        <v>16.67792796239848</v>
      </c>
      <c r="L103" s="219"/>
      <c r="S103" s="248" t="s">
        <v>96</v>
      </c>
      <c r="T103" s="249"/>
      <c r="U103" s="249"/>
      <c r="V103" s="249"/>
      <c r="W103" s="218">
        <f>STDEV(W93:W101)</f>
        <v>16.788349715980647</v>
      </c>
      <c r="X103" s="219"/>
    </row>
    <row r="104" spans="7:26" ht="15.75" thickBot="1">
      <c r="G104" s="78"/>
      <c r="H104" s="18"/>
      <c r="I104" s="18"/>
      <c r="J104" s="78"/>
      <c r="K104" s="17"/>
      <c r="L104" s="17"/>
      <c r="Z104" s="3"/>
    </row>
    <row r="105" spans="2:24" ht="18">
      <c r="B105" s="75" t="s">
        <v>80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7"/>
      <c r="N105" s="75" t="s">
        <v>82</v>
      </c>
      <c r="O105" s="76"/>
      <c r="P105" s="76"/>
      <c r="Q105" s="76"/>
      <c r="R105" s="76"/>
      <c r="S105" s="76"/>
      <c r="T105" s="76"/>
      <c r="U105" s="76"/>
      <c r="V105" s="76"/>
      <c r="W105" s="76"/>
      <c r="X105" s="77"/>
    </row>
    <row r="106" spans="2:24" ht="24.75" customHeight="1">
      <c r="B106" s="211" t="s">
        <v>37</v>
      </c>
      <c r="C106" s="207" t="s">
        <v>76</v>
      </c>
      <c r="D106" s="207"/>
      <c r="E106" s="208" t="s">
        <v>77</v>
      </c>
      <c r="F106" s="208"/>
      <c r="G106" s="209" t="s">
        <v>78</v>
      </c>
      <c r="H106" s="209"/>
      <c r="I106" s="204" t="s">
        <v>79</v>
      </c>
      <c r="J106" s="204"/>
      <c r="K106" s="205" t="s">
        <v>12</v>
      </c>
      <c r="L106" s="206"/>
      <c r="N106" s="211" t="s">
        <v>37</v>
      </c>
      <c r="O106" s="207" t="s">
        <v>76</v>
      </c>
      <c r="P106" s="207"/>
      <c r="Q106" s="208" t="s">
        <v>77</v>
      </c>
      <c r="R106" s="208"/>
      <c r="S106" s="209" t="s">
        <v>78</v>
      </c>
      <c r="T106" s="209"/>
      <c r="U106" s="204" t="s">
        <v>79</v>
      </c>
      <c r="V106" s="204"/>
      <c r="W106" s="205" t="s">
        <v>12</v>
      </c>
      <c r="X106" s="206"/>
    </row>
    <row r="107" spans="2:26" ht="33" customHeight="1">
      <c r="B107" s="211"/>
      <c r="C107" s="207"/>
      <c r="D107" s="207"/>
      <c r="E107" s="208"/>
      <c r="F107" s="208"/>
      <c r="G107" s="209"/>
      <c r="H107" s="209"/>
      <c r="I107" s="204"/>
      <c r="J107" s="204"/>
      <c r="K107" s="205"/>
      <c r="L107" s="206"/>
      <c r="N107" s="211"/>
      <c r="O107" s="207"/>
      <c r="P107" s="207"/>
      <c r="Q107" s="208"/>
      <c r="R107" s="208"/>
      <c r="S107" s="209"/>
      <c r="T107" s="209"/>
      <c r="U107" s="204"/>
      <c r="V107" s="204"/>
      <c r="W107" s="205"/>
      <c r="X107" s="206"/>
      <c r="Y107" s="2"/>
      <c r="Z107" s="2"/>
    </row>
    <row r="108" spans="2:25" ht="15">
      <c r="B108" s="67" t="s">
        <v>3</v>
      </c>
      <c r="C108" s="212">
        <f>C93/B60</f>
        <v>0.2654545454545455</v>
      </c>
      <c r="D108" s="212"/>
      <c r="E108" s="212">
        <f>E93/M60</f>
        <v>0.25</v>
      </c>
      <c r="F108" s="212"/>
      <c r="G108" s="212">
        <f>G93/X60</f>
        <v>0.23931623931623924</v>
      </c>
      <c r="H108" s="212"/>
      <c r="I108" s="212">
        <f>I93/AI60</f>
        <v>0.28571428571428564</v>
      </c>
      <c r="J108" s="212"/>
      <c r="K108" s="212">
        <f>AVERAGE(C108:I108)</f>
        <v>0.2601212676212676</v>
      </c>
      <c r="L108" s="213"/>
      <c r="N108" s="67" t="s">
        <v>3</v>
      </c>
      <c r="O108" s="212">
        <f>O93/B60</f>
        <v>0.610909090909091</v>
      </c>
      <c r="P108" s="212"/>
      <c r="Q108" s="212">
        <f>Q93/M60</f>
        <v>0.5625</v>
      </c>
      <c r="R108" s="212"/>
      <c r="S108" s="212">
        <f>S93/X60</f>
        <v>0.6495726495726493</v>
      </c>
      <c r="T108" s="212"/>
      <c r="U108" s="212">
        <f>U93/AI60</f>
        <v>0.5178571428571427</v>
      </c>
      <c r="V108" s="212"/>
      <c r="W108" s="212">
        <f aca="true" t="shared" si="114" ref="W108:W116">AVERAGE(O108:U108)</f>
        <v>0.5852097208347207</v>
      </c>
      <c r="X108" s="213"/>
      <c r="Y108" s="3"/>
    </row>
    <row r="109" spans="2:25" ht="15">
      <c r="B109" s="67" t="s">
        <v>4</v>
      </c>
      <c r="C109" s="212">
        <f>C94/C60</f>
        <v>0.678030303030303</v>
      </c>
      <c r="D109" s="212"/>
      <c r="E109" s="212">
        <f>E94/N60</f>
        <v>0.634146341463415</v>
      </c>
      <c r="F109" s="212"/>
      <c r="G109" s="212">
        <f>G94/Y60</f>
        <v>0.5875486381322956</v>
      </c>
      <c r="H109" s="212"/>
      <c r="I109" s="212">
        <f>I94/AJ60</f>
        <v>0.46551724137931055</v>
      </c>
      <c r="J109" s="212"/>
      <c r="K109" s="212">
        <f aca="true" t="shared" si="115" ref="K109:K116">AVERAGE(C109:I109)</f>
        <v>0.5913106310013311</v>
      </c>
      <c r="L109" s="213"/>
      <c r="N109" s="67" t="s">
        <v>4</v>
      </c>
      <c r="O109" s="212">
        <f>O94/C60</f>
        <v>0.8333333333333335</v>
      </c>
      <c r="P109" s="212"/>
      <c r="Q109" s="212">
        <f>Q94/N60</f>
        <v>0.7804878048780493</v>
      </c>
      <c r="R109" s="212"/>
      <c r="S109" s="212">
        <f>S94/Y60</f>
        <v>0.7976653696498053</v>
      </c>
      <c r="T109" s="212"/>
      <c r="U109" s="212">
        <f>U94/AJ60</f>
        <v>0.6954022988505749</v>
      </c>
      <c r="V109" s="212"/>
      <c r="W109" s="212">
        <f t="shared" si="114"/>
        <v>0.7767222016779407</v>
      </c>
      <c r="X109" s="213"/>
      <c r="Y109" s="3"/>
    </row>
    <row r="110" spans="2:25" ht="15">
      <c r="B110" s="67" t="s">
        <v>5</v>
      </c>
      <c r="C110" s="212">
        <f>C95/D60</f>
        <v>0.4827586206896552</v>
      </c>
      <c r="D110" s="212"/>
      <c r="E110" s="212">
        <f>E95/O60</f>
        <v>0.6342412451361866</v>
      </c>
      <c r="F110" s="212"/>
      <c r="G110" s="212">
        <f>G95/Z60</f>
        <v>0.3805128205128206</v>
      </c>
      <c r="H110" s="212"/>
      <c r="I110" s="212">
        <f>I95/AK60</f>
        <v>0.3638497652582159</v>
      </c>
      <c r="J110" s="212"/>
      <c r="K110" s="212">
        <f t="shared" si="115"/>
        <v>0.4653406128992196</v>
      </c>
      <c r="L110" s="213"/>
      <c r="N110" s="67" t="s">
        <v>5</v>
      </c>
      <c r="O110" s="212">
        <f>O95/D60</f>
        <v>0.7931034482758622</v>
      </c>
      <c r="P110" s="212"/>
      <c r="Q110" s="212">
        <f>Q95/O60</f>
        <v>0.8910505836575875</v>
      </c>
      <c r="R110" s="212"/>
      <c r="S110" s="212">
        <f>S95/Z60</f>
        <v>0.6523076923076925</v>
      </c>
      <c r="T110" s="212"/>
      <c r="U110" s="212">
        <f>U95/AK60</f>
        <v>0.6150234741784036</v>
      </c>
      <c r="V110" s="212"/>
      <c r="W110" s="212">
        <f t="shared" si="114"/>
        <v>0.7378712996048864</v>
      </c>
      <c r="X110" s="213"/>
      <c r="Y110" s="3"/>
    </row>
    <row r="111" spans="2:25" ht="15">
      <c r="B111" s="67" t="s">
        <v>6</v>
      </c>
      <c r="C111" s="212">
        <f>C96/E60</f>
        <v>0.12871287128712872</v>
      </c>
      <c r="D111" s="212"/>
      <c r="E111" s="212">
        <f>E96/P60</f>
        <v>0.23546511627906974</v>
      </c>
      <c r="F111" s="212"/>
      <c r="G111" s="212">
        <f>G96/AA60</f>
        <v>0.1945137157107231</v>
      </c>
      <c r="H111" s="212"/>
      <c r="I111" s="212">
        <f>I96/AL60</f>
        <v>0.17515923566878971</v>
      </c>
      <c r="J111" s="212"/>
      <c r="K111" s="212">
        <f t="shared" si="115"/>
        <v>0.18346273473642782</v>
      </c>
      <c r="L111" s="213"/>
      <c r="N111" s="67" t="s">
        <v>6</v>
      </c>
      <c r="O111" s="212">
        <f>O96/E60</f>
        <v>0.5792079207920793</v>
      </c>
      <c r="P111" s="212"/>
      <c r="Q111" s="212">
        <f>Q96/P60</f>
        <v>0.5813953488372092</v>
      </c>
      <c r="R111" s="212"/>
      <c r="S111" s="212">
        <f>S96/AA60</f>
        <v>0.5698254364089773</v>
      </c>
      <c r="T111" s="212"/>
      <c r="U111" s="212">
        <f>U96/AL60</f>
        <v>0.5159235668789807</v>
      </c>
      <c r="V111" s="212"/>
      <c r="W111" s="212">
        <f t="shared" si="114"/>
        <v>0.5615880682293116</v>
      </c>
      <c r="X111" s="213"/>
      <c r="Y111" s="3"/>
    </row>
    <row r="112" spans="2:25" ht="15">
      <c r="B112" s="67" t="s">
        <v>7</v>
      </c>
      <c r="C112" s="212">
        <f>C97/F60</f>
        <v>0.22990654205607464</v>
      </c>
      <c r="D112" s="212"/>
      <c r="E112" s="212">
        <f>E97/Q60</f>
        <v>0.13307984790874525</v>
      </c>
      <c r="F112" s="212"/>
      <c r="G112" s="212">
        <f>G97/AB60</f>
        <v>0.15183246073298434</v>
      </c>
      <c r="H112" s="212"/>
      <c r="I112" s="212">
        <f>I97/AM60</f>
        <v>0.21223021582733811</v>
      </c>
      <c r="J112" s="212"/>
      <c r="K112" s="212">
        <f t="shared" si="115"/>
        <v>0.18176226663128559</v>
      </c>
      <c r="L112" s="213"/>
      <c r="N112" s="67" t="s">
        <v>7</v>
      </c>
      <c r="O112" s="212">
        <f>O97/F60</f>
        <v>0.6467289719626164</v>
      </c>
      <c r="P112" s="212"/>
      <c r="Q112" s="212">
        <f>Q97/Q60</f>
        <v>0.5095057034220533</v>
      </c>
      <c r="R112" s="212"/>
      <c r="S112" s="212">
        <f>S97/AB60</f>
        <v>0.5706806282722514</v>
      </c>
      <c r="T112" s="212"/>
      <c r="U112" s="212">
        <f>U97/AM60</f>
        <v>0.5827338129496403</v>
      </c>
      <c r="V112" s="212"/>
      <c r="W112" s="212">
        <f t="shared" si="114"/>
        <v>0.5774122791516403</v>
      </c>
      <c r="X112" s="213"/>
      <c r="Y112" s="3"/>
    </row>
    <row r="113" spans="2:25" ht="15">
      <c r="B113" s="67" t="s">
        <v>8</v>
      </c>
      <c r="C113" s="212">
        <f>C98/G60</f>
        <v>0.41322314049586784</v>
      </c>
      <c r="D113" s="212"/>
      <c r="E113" s="212">
        <f>E98/R60</f>
        <v>0.4709677419354839</v>
      </c>
      <c r="F113" s="212"/>
      <c r="G113" s="212">
        <f>G98/AC60</f>
        <v>0.36742424242424254</v>
      </c>
      <c r="H113" s="212"/>
      <c r="I113" s="212">
        <f>I98/AN60</f>
        <v>0.36994219653179206</v>
      </c>
      <c r="J113" s="212"/>
      <c r="K113" s="212">
        <f t="shared" si="115"/>
        <v>0.40538933034684665</v>
      </c>
      <c r="L113" s="213"/>
      <c r="N113" s="67" t="s">
        <v>8</v>
      </c>
      <c r="O113" s="212">
        <f>O98/G60</f>
        <v>0.6363636363636364</v>
      </c>
      <c r="P113" s="212"/>
      <c r="Q113" s="212">
        <f>Q98/R60</f>
        <v>0.6774193548387099</v>
      </c>
      <c r="R113" s="212"/>
      <c r="S113" s="212">
        <f>S98/AC60</f>
        <v>0.6022727272727274</v>
      </c>
      <c r="T113" s="212"/>
      <c r="U113" s="212">
        <f>U98/AN60</f>
        <v>0.5260115606936419</v>
      </c>
      <c r="V113" s="212"/>
      <c r="W113" s="212">
        <f t="shared" si="114"/>
        <v>0.6105168197921789</v>
      </c>
      <c r="X113" s="213"/>
      <c r="Y113" s="3"/>
    </row>
    <row r="114" spans="2:25" ht="15">
      <c r="B114" s="67" t="s">
        <v>9</v>
      </c>
      <c r="C114" s="212">
        <f>C99/H60</f>
        <v>0.2121212121212122</v>
      </c>
      <c r="D114" s="212"/>
      <c r="E114" s="212">
        <f>E99/S60</f>
        <v>0.290909090909091</v>
      </c>
      <c r="F114" s="212"/>
      <c r="G114" s="212">
        <f>G99/AD60</f>
        <v>0.2706270627062706</v>
      </c>
      <c r="H114" s="212"/>
      <c r="I114" s="212">
        <f>I99/AO60</f>
        <v>0.3481012658227846</v>
      </c>
      <c r="J114" s="212"/>
      <c r="K114" s="212">
        <f t="shared" si="115"/>
        <v>0.2804396578898396</v>
      </c>
      <c r="L114" s="213"/>
      <c r="N114" s="67" t="s">
        <v>9</v>
      </c>
      <c r="O114" s="212">
        <f>O99/H60</f>
        <v>0.47306397306397324</v>
      </c>
      <c r="P114" s="212"/>
      <c r="Q114" s="212">
        <f>Q99/S60</f>
        <v>0.5600000000000002</v>
      </c>
      <c r="R114" s="212"/>
      <c r="S114" s="212">
        <f>S99/AD60</f>
        <v>0.4818481848184819</v>
      </c>
      <c r="T114" s="212"/>
      <c r="U114" s="212">
        <f>U99/AO60</f>
        <v>0.563291139240506</v>
      </c>
      <c r="V114" s="212"/>
      <c r="W114" s="212">
        <f t="shared" si="114"/>
        <v>0.5195508242807403</v>
      </c>
      <c r="X114" s="213"/>
      <c r="Y114" s="3"/>
    </row>
    <row r="115" spans="2:25" ht="15">
      <c r="B115" s="67" t="s">
        <v>10</v>
      </c>
      <c r="C115" s="212">
        <f>C100/I60</f>
        <v>0.27719033232628393</v>
      </c>
      <c r="D115" s="212"/>
      <c r="E115" s="212">
        <f>E100/T60</f>
        <v>0.29613259668508285</v>
      </c>
      <c r="F115" s="212"/>
      <c r="G115" s="212">
        <f>G100/AE60</f>
        <v>0.24970622796709752</v>
      </c>
      <c r="H115" s="212"/>
      <c r="I115" s="212">
        <f>I100/AP60</f>
        <v>0.22995169082125594</v>
      </c>
      <c r="J115" s="212"/>
      <c r="K115" s="212">
        <f t="shared" si="115"/>
        <v>0.26324521194993006</v>
      </c>
      <c r="L115" s="213"/>
      <c r="N115" s="67" t="s">
        <v>10</v>
      </c>
      <c r="O115" s="212">
        <f>O100/I60</f>
        <v>0.6865558912386707</v>
      </c>
      <c r="P115" s="212"/>
      <c r="Q115" s="212">
        <f>Q100/T60</f>
        <v>0.6895027624309392</v>
      </c>
      <c r="R115" s="212"/>
      <c r="S115" s="212">
        <f>S100/AE60</f>
        <v>0.626909518213866</v>
      </c>
      <c r="T115" s="212"/>
      <c r="U115" s="212">
        <f>U100/AP60</f>
        <v>0.588405797101449</v>
      </c>
      <c r="V115" s="212"/>
      <c r="W115" s="212">
        <f t="shared" si="114"/>
        <v>0.6478434922462313</v>
      </c>
      <c r="X115" s="213"/>
      <c r="Y115" s="3"/>
    </row>
    <row r="116" spans="2:25" ht="15.75" thickBot="1">
      <c r="B116" s="68" t="s">
        <v>11</v>
      </c>
      <c r="C116" s="214">
        <f>C101/J60</f>
        <v>0.43079315707620514</v>
      </c>
      <c r="D116" s="214"/>
      <c r="E116" s="214">
        <f>E101/U60</f>
        <v>0.35263157894736846</v>
      </c>
      <c r="F116" s="214"/>
      <c r="G116" s="214">
        <f>G101/AF60</f>
        <v>0.39586919104991375</v>
      </c>
      <c r="H116" s="214"/>
      <c r="I116" s="214">
        <f>I101/AQ60</f>
        <v>0.3546798029556648</v>
      </c>
      <c r="J116" s="214"/>
      <c r="K116" s="214">
        <f t="shared" si="115"/>
        <v>0.383493432507288</v>
      </c>
      <c r="L116" s="215"/>
      <c r="N116" s="68" t="s">
        <v>11</v>
      </c>
      <c r="O116" s="214">
        <f>O101/J60</f>
        <v>0.758942457231726</v>
      </c>
      <c r="P116" s="214"/>
      <c r="Q116" s="214">
        <f>Q101/U60</f>
        <v>0.6631578947368422</v>
      </c>
      <c r="R116" s="214"/>
      <c r="S116" s="214">
        <f>S101/AF60</f>
        <v>0.7177280550774524</v>
      </c>
      <c r="T116" s="214"/>
      <c r="U116" s="214">
        <f>U101/AQ60</f>
        <v>0.6305418719211818</v>
      </c>
      <c r="V116" s="214"/>
      <c r="W116" s="214">
        <f t="shared" si="114"/>
        <v>0.6925925697418006</v>
      </c>
      <c r="X116" s="215"/>
      <c r="Y116" s="3"/>
    </row>
    <row r="117" spans="3:26" ht="15">
      <c r="C117" s="5"/>
      <c r="D117" s="5"/>
      <c r="E117" s="5"/>
      <c r="F117" s="5"/>
      <c r="G117" s="159" t="s">
        <v>74</v>
      </c>
      <c r="H117" s="160"/>
      <c r="I117" s="160"/>
      <c r="J117" s="161"/>
      <c r="K117" s="216">
        <f>AVERAGE(K108:K116)</f>
        <v>0.33495168284260396</v>
      </c>
      <c r="L117" s="217"/>
      <c r="O117" s="5"/>
      <c r="P117" s="5"/>
      <c r="Q117" s="5"/>
      <c r="R117" s="5"/>
      <c r="S117" s="259" t="s">
        <v>74</v>
      </c>
      <c r="T117" s="260"/>
      <c r="U117" s="260"/>
      <c r="V117" s="260"/>
      <c r="W117" s="212">
        <f>AVERAGE(W108:W116)</f>
        <v>0.6343674750621612</v>
      </c>
      <c r="X117" s="213"/>
      <c r="Z117" s="4"/>
    </row>
    <row r="118" spans="3:24" ht="15.75" thickBot="1">
      <c r="C118" s="5"/>
      <c r="D118" s="5"/>
      <c r="E118" s="5"/>
      <c r="F118" s="5"/>
      <c r="G118" s="162" t="s">
        <v>96</v>
      </c>
      <c r="H118" s="163"/>
      <c r="I118" s="163"/>
      <c r="J118" s="164"/>
      <c r="K118" s="214">
        <f>STDEV(K108:K116)</f>
        <v>0.13700721492899984</v>
      </c>
      <c r="L118" s="215"/>
      <c r="O118" s="5"/>
      <c r="P118" s="5"/>
      <c r="Q118" s="5"/>
      <c r="R118" s="5"/>
      <c r="S118" s="261" t="s">
        <v>96</v>
      </c>
      <c r="T118" s="262"/>
      <c r="U118" s="262"/>
      <c r="V118" s="262"/>
      <c r="W118" s="214">
        <f>STDEV(W108:W116)</f>
        <v>0.08606582715335204</v>
      </c>
      <c r="X118" s="215"/>
    </row>
    <row r="120" ht="13.5" thickBot="1"/>
    <row r="121" spans="2:6" ht="18.75" customHeight="1">
      <c r="B121" s="250" t="s">
        <v>91</v>
      </c>
      <c r="C121" s="251"/>
      <c r="D121" s="251"/>
      <c r="E121" s="251"/>
      <c r="F121" s="252"/>
    </row>
    <row r="122" spans="2:6" ht="23.25" customHeight="1">
      <c r="B122" s="253"/>
      <c r="C122" s="254"/>
      <c r="D122" s="254"/>
      <c r="E122" s="254"/>
      <c r="F122" s="255"/>
    </row>
    <row r="123" spans="2:6" ht="24.75" customHeight="1">
      <c r="B123" s="256" t="s">
        <v>99</v>
      </c>
      <c r="C123" s="257"/>
      <c r="D123" s="258"/>
      <c r="E123" s="150" t="s">
        <v>18</v>
      </c>
      <c r="F123" s="151" t="s">
        <v>19</v>
      </c>
    </row>
    <row r="124" spans="2:6" ht="15">
      <c r="B124" s="80"/>
      <c r="C124" s="81"/>
      <c r="D124" s="84" t="s">
        <v>84</v>
      </c>
      <c r="E124" s="155" t="str">
        <f>TEXT(J87,"0±")&amp;TEXT(J88,"0")</f>
        <v>171±34</v>
      </c>
      <c r="F124" s="156" t="str">
        <f>TEXT(Walk!C43,"0±")&amp;TEXT(Walk!C44,"0")</f>
        <v>160±28</v>
      </c>
    </row>
    <row r="125" spans="2:6" ht="15">
      <c r="B125" s="80"/>
      <c r="C125" s="81"/>
      <c r="D125" s="84" t="s">
        <v>86</v>
      </c>
      <c r="E125" s="155" t="str">
        <f>TEXT(W102,"0±")&amp;TEXT(W103,"0")</f>
        <v>107±17</v>
      </c>
      <c r="F125" s="156" t="str">
        <f>TEXT(Walk!I43,"0±")&amp;TEXT(Walk!I44,"0")</f>
        <v>56±23</v>
      </c>
    </row>
    <row r="126" spans="2:6" ht="15">
      <c r="B126" s="80"/>
      <c r="C126" s="81"/>
      <c r="D126" s="84" t="s">
        <v>85</v>
      </c>
      <c r="E126" s="155" t="str">
        <f>TEXT(W117,"0%±")&amp;TEXT(W118,"0%")</f>
        <v>63%±9%</v>
      </c>
      <c r="F126" s="156" t="str">
        <f>TEXT(Walk!K43,"0%±")&amp;TEXT(Walk!K44,"0%")</f>
        <v>35%±14%</v>
      </c>
    </row>
    <row r="127" spans="2:6" ht="15">
      <c r="B127" s="80"/>
      <c r="C127" s="81"/>
      <c r="D127" s="84" t="s">
        <v>87</v>
      </c>
      <c r="E127" s="155" t="str">
        <f>TEXT(K102,"0±")&amp;TEXT(K103,"0")</f>
        <v>54±17</v>
      </c>
      <c r="F127" s="156" t="str">
        <f>TEXT(Walk!E43,"0±")&amp;TEXT(Walk!E44,"0")</f>
        <v>24±16</v>
      </c>
    </row>
    <row r="128" spans="2:6" ht="15.75" thickBot="1">
      <c r="B128" s="82"/>
      <c r="C128" s="83"/>
      <c r="D128" s="85" t="s">
        <v>88</v>
      </c>
      <c r="E128" s="157" t="str">
        <f>TEXT(K117,"0%±")&amp;TEXT(K118,"0%")</f>
        <v>33%±14%</v>
      </c>
      <c r="F128" s="158" t="str">
        <f>TEXT(Walk!G43,"0%±")&amp;TEXT(Walk!G44,"0%")</f>
        <v>15%±10%</v>
      </c>
    </row>
  </sheetData>
  <mergeCells count="252">
    <mergeCell ref="A1:A2"/>
    <mergeCell ref="AI37:AR37"/>
    <mergeCell ref="X37:AG37"/>
    <mergeCell ref="M37:V37"/>
    <mergeCell ref="B37:K37"/>
    <mergeCell ref="B1:AQ2"/>
    <mergeCell ref="B32:J32"/>
    <mergeCell ref="A36:A38"/>
    <mergeCell ref="AI3:AQ3"/>
    <mergeCell ref="AI6:AQ6"/>
    <mergeCell ref="B121:F122"/>
    <mergeCell ref="B123:D123"/>
    <mergeCell ref="W117:X117"/>
    <mergeCell ref="W118:X118"/>
    <mergeCell ref="S117:V117"/>
    <mergeCell ref="S118:V118"/>
    <mergeCell ref="U116:V116"/>
    <mergeCell ref="W109:X109"/>
    <mergeCell ref="W110:X110"/>
    <mergeCell ref="W111:X111"/>
    <mergeCell ref="W112:X112"/>
    <mergeCell ref="W113:X113"/>
    <mergeCell ref="W114:X114"/>
    <mergeCell ref="W115:X115"/>
    <mergeCell ref="W116:X116"/>
    <mergeCell ref="S116:T116"/>
    <mergeCell ref="U108:V108"/>
    <mergeCell ref="W108:X108"/>
    <mergeCell ref="U109:V109"/>
    <mergeCell ref="U110:V110"/>
    <mergeCell ref="U111:V111"/>
    <mergeCell ref="U112:V112"/>
    <mergeCell ref="U113:V113"/>
    <mergeCell ref="U114:V114"/>
    <mergeCell ref="U115:V115"/>
    <mergeCell ref="S112:T112"/>
    <mergeCell ref="S113:T113"/>
    <mergeCell ref="S114:T114"/>
    <mergeCell ref="S115:T115"/>
    <mergeCell ref="S108:T108"/>
    <mergeCell ref="S109:T109"/>
    <mergeCell ref="S110:T110"/>
    <mergeCell ref="S111:T111"/>
    <mergeCell ref="O116:P116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S102:V102"/>
    <mergeCell ref="S103:V103"/>
    <mergeCell ref="W102:X102"/>
    <mergeCell ref="W103:X103"/>
    <mergeCell ref="U100:V100"/>
    <mergeCell ref="U101:V101"/>
    <mergeCell ref="W94:X94"/>
    <mergeCell ref="W95:X95"/>
    <mergeCell ref="W96:X96"/>
    <mergeCell ref="W97:X97"/>
    <mergeCell ref="W98:X98"/>
    <mergeCell ref="W99:X99"/>
    <mergeCell ref="W100:X100"/>
    <mergeCell ref="W101:X101"/>
    <mergeCell ref="U96:V96"/>
    <mergeCell ref="U97:V97"/>
    <mergeCell ref="U98:V98"/>
    <mergeCell ref="U99:V99"/>
    <mergeCell ref="U93:V93"/>
    <mergeCell ref="W93:X93"/>
    <mergeCell ref="U94:V94"/>
    <mergeCell ref="U95:V95"/>
    <mergeCell ref="Q101:R101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O100:P100"/>
    <mergeCell ref="O101:P101"/>
    <mergeCell ref="Q93:R93"/>
    <mergeCell ref="Q94:R94"/>
    <mergeCell ref="Q95:R95"/>
    <mergeCell ref="Q96:R96"/>
    <mergeCell ref="Q97:R97"/>
    <mergeCell ref="Q98:R98"/>
    <mergeCell ref="Q99:R99"/>
    <mergeCell ref="Q100:R100"/>
    <mergeCell ref="O98:P98"/>
    <mergeCell ref="O97:P97"/>
    <mergeCell ref="O96:P96"/>
    <mergeCell ref="O99:P99"/>
    <mergeCell ref="M3:U3"/>
    <mergeCell ref="M6:U6"/>
    <mergeCell ref="X3:AF3"/>
    <mergeCell ref="X6:AF6"/>
    <mergeCell ref="M4:U4"/>
    <mergeCell ref="X4:AF4"/>
    <mergeCell ref="B3:J3"/>
    <mergeCell ref="B6:J6"/>
    <mergeCell ref="A4:A6"/>
    <mergeCell ref="B4:J4"/>
    <mergeCell ref="AI4:AQ4"/>
    <mergeCell ref="B62:L62"/>
    <mergeCell ref="B63:L63"/>
    <mergeCell ref="B31:J31"/>
    <mergeCell ref="B29:E29"/>
    <mergeCell ref="M32:U32"/>
    <mergeCell ref="X32:AF32"/>
    <mergeCell ref="AI32:AQ32"/>
    <mergeCell ref="K91:L92"/>
    <mergeCell ref="B91:B92"/>
    <mergeCell ref="C93:D93"/>
    <mergeCell ref="C94:D94"/>
    <mergeCell ref="C91:D92"/>
    <mergeCell ref="E91:F92"/>
    <mergeCell ref="G91:H92"/>
    <mergeCell ref="I91:J92"/>
    <mergeCell ref="G93:H93"/>
    <mergeCell ref="G94:H94"/>
    <mergeCell ref="C95:D95"/>
    <mergeCell ref="C96:D96"/>
    <mergeCell ref="C97:D97"/>
    <mergeCell ref="C98:D98"/>
    <mergeCell ref="C99:D99"/>
    <mergeCell ref="C100:D100"/>
    <mergeCell ref="C101:D101"/>
    <mergeCell ref="E93:F93"/>
    <mergeCell ref="E94:F94"/>
    <mergeCell ref="E95:F95"/>
    <mergeCell ref="E97:F97"/>
    <mergeCell ref="E96:F96"/>
    <mergeCell ref="E98:F98"/>
    <mergeCell ref="E99:F99"/>
    <mergeCell ref="G98:H98"/>
    <mergeCell ref="G99:H99"/>
    <mergeCell ref="G101:H101"/>
    <mergeCell ref="G100:H100"/>
    <mergeCell ref="G95:H95"/>
    <mergeCell ref="G96:H96"/>
    <mergeCell ref="I96:J96"/>
    <mergeCell ref="I97:J97"/>
    <mergeCell ref="G97:H97"/>
    <mergeCell ref="I98:J98"/>
    <mergeCell ref="I99:J99"/>
    <mergeCell ref="I93:J93"/>
    <mergeCell ref="K93:L93"/>
    <mergeCell ref="I94:J94"/>
    <mergeCell ref="I95:J95"/>
    <mergeCell ref="K99:L99"/>
    <mergeCell ref="K95:L95"/>
    <mergeCell ref="K96:L96"/>
    <mergeCell ref="K97:L97"/>
    <mergeCell ref="K98:L98"/>
    <mergeCell ref="B106:B107"/>
    <mergeCell ref="C106:D107"/>
    <mergeCell ref="E106:F107"/>
    <mergeCell ref="G106:H107"/>
    <mergeCell ref="K100:L100"/>
    <mergeCell ref="K101:L101"/>
    <mergeCell ref="E100:F100"/>
    <mergeCell ref="I100:J100"/>
    <mergeCell ref="E101:F10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I108:J108"/>
    <mergeCell ref="K108:L108"/>
    <mergeCell ref="K109:L109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K118:L118"/>
    <mergeCell ref="N91:N92"/>
    <mergeCell ref="K103:L103"/>
    <mergeCell ref="K102:L102"/>
    <mergeCell ref="I106:J107"/>
    <mergeCell ref="K106:L107"/>
    <mergeCell ref="I101:J101"/>
    <mergeCell ref="K94:L94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N106:N107"/>
    <mergeCell ref="O106:P107"/>
    <mergeCell ref="Q106:R107"/>
    <mergeCell ref="S106:T107"/>
    <mergeCell ref="U106:V107"/>
    <mergeCell ref="W106:X107"/>
    <mergeCell ref="O91:P92"/>
    <mergeCell ref="Q91:R92"/>
    <mergeCell ref="S91:T92"/>
    <mergeCell ref="U91:V92"/>
    <mergeCell ref="W91:X92"/>
    <mergeCell ref="O93:P93"/>
    <mergeCell ref="O94:P94"/>
    <mergeCell ref="O95:P95"/>
    <mergeCell ref="AU4:CL4"/>
    <mergeCell ref="AV5:BE5"/>
    <mergeCell ref="BG5:BP5"/>
    <mergeCell ref="BR5:CA5"/>
    <mergeCell ref="CC5:CL5"/>
    <mergeCell ref="AU5:AU6"/>
  </mergeCells>
  <printOptions/>
  <pageMargins left="0.75" right="0.75" top="1" bottom="1" header="0.5" footer="0.5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4"/>
  <sheetViews>
    <sheetView zoomScale="75" zoomScaleNormal="75" workbookViewId="0" topLeftCell="A25">
      <selection activeCell="P33" sqref="P33"/>
    </sheetView>
  </sheetViews>
  <sheetFormatPr defaultColWidth="9.140625" defaultRowHeight="12.75"/>
  <cols>
    <col min="1" max="1" width="21.57421875" style="0" customWidth="1"/>
    <col min="2" max="2" width="11.28125" style="0" customWidth="1"/>
    <col min="3" max="3" width="8.421875" style="0" customWidth="1"/>
    <col min="4" max="4" width="10.28125" style="0" customWidth="1"/>
    <col min="5" max="5" width="8.57421875" style="0" customWidth="1"/>
    <col min="6" max="6" width="8.00390625" style="0" customWidth="1"/>
    <col min="7" max="7" width="8.421875" style="0" customWidth="1"/>
    <col min="8" max="8" width="7.8515625" style="0" customWidth="1"/>
    <col min="10" max="10" width="8.00390625" style="0" customWidth="1"/>
    <col min="14" max="17" width="8.421875" style="0" customWidth="1"/>
    <col min="18" max="18" width="8.140625" style="0" customWidth="1"/>
    <col min="19" max="19" width="11.140625" style="0" customWidth="1"/>
    <col min="20" max="20" width="10.421875" style="0" customWidth="1"/>
    <col min="21" max="21" width="11.57421875" style="0" customWidth="1"/>
    <col min="22" max="22" width="12.7109375" style="0" customWidth="1"/>
    <col min="24" max="24" width="14.421875" style="0" customWidth="1"/>
    <col min="33" max="34" width="10.421875" style="0" customWidth="1"/>
  </cols>
  <sheetData>
    <row r="1" spans="1:34" s="94" customFormat="1" ht="38.25" customHeight="1">
      <c r="A1" s="274" t="s">
        <v>109</v>
      </c>
      <c r="B1" s="279" t="s">
        <v>89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1"/>
      <c r="X1" s="279" t="s">
        <v>103</v>
      </c>
      <c r="Y1" s="280"/>
      <c r="Z1" s="280"/>
      <c r="AA1" s="280"/>
      <c r="AB1" s="280"/>
      <c r="AC1" s="280"/>
      <c r="AD1" s="280"/>
      <c r="AE1" s="280"/>
      <c r="AF1" s="280"/>
      <c r="AG1" s="280"/>
      <c r="AH1" s="281"/>
    </row>
    <row r="2" spans="1:34" s="94" customFormat="1" ht="33" customHeight="1">
      <c r="A2" s="274"/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6"/>
      <c r="X2" s="282"/>
      <c r="Y2" s="283"/>
      <c r="Z2" s="283"/>
      <c r="AA2" s="283"/>
      <c r="AB2" s="283"/>
      <c r="AC2" s="283"/>
      <c r="AD2" s="283"/>
      <c r="AE2" s="283"/>
      <c r="AF2" s="283"/>
      <c r="AG2" s="283"/>
      <c r="AH2" s="284"/>
    </row>
    <row r="3" spans="1:34" s="64" customFormat="1" ht="24" customHeight="1">
      <c r="A3" s="228" t="s">
        <v>90</v>
      </c>
      <c r="B3" s="290" t="s">
        <v>72</v>
      </c>
      <c r="C3" s="290"/>
      <c r="D3" s="290"/>
      <c r="E3" s="291" t="s">
        <v>73</v>
      </c>
      <c r="F3" s="291"/>
      <c r="G3" s="291"/>
      <c r="H3" s="291"/>
      <c r="I3" s="291"/>
      <c r="K3" s="293" t="s">
        <v>107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X3" s="285" t="s">
        <v>104</v>
      </c>
      <c r="Y3" s="286"/>
      <c r="Z3" s="286"/>
      <c r="AA3" s="286"/>
      <c r="AB3" s="286"/>
      <c r="AC3" s="286"/>
      <c r="AD3" s="286"/>
      <c r="AE3" s="286"/>
      <c r="AF3" s="286"/>
      <c r="AG3" s="286"/>
      <c r="AH3" s="287"/>
    </row>
    <row r="4" spans="1:34" s="93" customFormat="1" ht="30.75" customHeight="1">
      <c r="A4" s="228"/>
      <c r="B4" s="91" t="s">
        <v>67</v>
      </c>
      <c r="C4" s="91" t="s">
        <v>68</v>
      </c>
      <c r="D4" s="91" t="s">
        <v>69</v>
      </c>
      <c r="E4" s="92" t="s">
        <v>27</v>
      </c>
      <c r="F4" s="92" t="s">
        <v>28</v>
      </c>
      <c r="G4" s="92" t="s">
        <v>29</v>
      </c>
      <c r="H4" s="92" t="s">
        <v>30</v>
      </c>
      <c r="I4" s="92" t="s">
        <v>31</v>
      </c>
      <c r="K4" s="227" t="s">
        <v>72</v>
      </c>
      <c r="L4" s="227"/>
      <c r="M4" s="227"/>
      <c r="N4" s="298" t="s">
        <v>73</v>
      </c>
      <c r="O4" s="298"/>
      <c r="P4" s="298"/>
      <c r="Q4" s="298"/>
      <c r="R4" s="298"/>
      <c r="S4" s="274" t="s">
        <v>71</v>
      </c>
      <c r="T4" s="274" t="s">
        <v>70</v>
      </c>
      <c r="U4" s="274" t="s">
        <v>101</v>
      </c>
      <c r="X4" s="288" t="s">
        <v>102</v>
      </c>
      <c r="Y4" s="290" t="s">
        <v>72</v>
      </c>
      <c r="Z4" s="290"/>
      <c r="AA4" s="290"/>
      <c r="AB4" s="291" t="s">
        <v>73</v>
      </c>
      <c r="AC4" s="291"/>
      <c r="AD4" s="291"/>
      <c r="AE4" s="291"/>
      <c r="AF4" s="291"/>
      <c r="AG4" s="278" t="s">
        <v>71</v>
      </c>
      <c r="AH4" s="278" t="s">
        <v>70</v>
      </c>
    </row>
    <row r="5" spans="1:34" s="93" customFormat="1" ht="19.5" customHeight="1">
      <c r="A5" s="228"/>
      <c r="B5" s="297" t="s">
        <v>38</v>
      </c>
      <c r="C5" s="297"/>
      <c r="D5" s="297"/>
      <c r="E5" s="297"/>
      <c r="F5" s="297"/>
      <c r="G5" s="297"/>
      <c r="H5" s="297"/>
      <c r="I5" s="297"/>
      <c r="J5" s="62"/>
      <c r="K5" s="91" t="s">
        <v>67</v>
      </c>
      <c r="L5" s="91" t="s">
        <v>68</v>
      </c>
      <c r="M5" s="91" t="s">
        <v>69</v>
      </c>
      <c r="N5" s="92" t="s">
        <v>27</v>
      </c>
      <c r="O5" s="92" t="s">
        <v>28</v>
      </c>
      <c r="P5" s="92" t="s">
        <v>29</v>
      </c>
      <c r="Q5" s="92" t="s">
        <v>30</v>
      </c>
      <c r="R5" s="92" t="s">
        <v>31</v>
      </c>
      <c r="S5" s="274"/>
      <c r="T5" s="274"/>
      <c r="U5" s="292"/>
      <c r="X5" s="289"/>
      <c r="Y5" s="91" t="s">
        <v>67</v>
      </c>
      <c r="Z5" s="91" t="s">
        <v>68</v>
      </c>
      <c r="AA5" s="91" t="s">
        <v>69</v>
      </c>
      <c r="AB5" s="92" t="s">
        <v>27</v>
      </c>
      <c r="AC5" s="92" t="s">
        <v>28</v>
      </c>
      <c r="AD5" s="92" t="s">
        <v>29</v>
      </c>
      <c r="AE5" s="92" t="s">
        <v>30</v>
      </c>
      <c r="AF5" s="92" t="s">
        <v>31</v>
      </c>
      <c r="AG5" s="274"/>
      <c r="AH5" s="274"/>
    </row>
    <row r="6" spans="1:34" s="14" customFormat="1" ht="12.75" customHeight="1">
      <c r="A6" s="149" t="s">
        <v>40</v>
      </c>
      <c r="B6" s="16">
        <v>986</v>
      </c>
      <c r="C6" s="16">
        <v>1556</v>
      </c>
      <c r="D6" s="16">
        <v>573</v>
      </c>
      <c r="E6" s="16">
        <v>943</v>
      </c>
      <c r="F6" s="16">
        <v>1456</v>
      </c>
      <c r="G6" s="16">
        <v>916</v>
      </c>
      <c r="H6" s="16">
        <v>773</v>
      </c>
      <c r="I6" s="16">
        <v>482</v>
      </c>
      <c r="J6" s="58"/>
      <c r="K6" s="58">
        <f>B6/(B$34/3600)</f>
        <v>34.5483390595953</v>
      </c>
      <c r="L6" s="58">
        <f>C6/(C$34/3600)</f>
        <v>57.54556101169074</v>
      </c>
      <c r="M6" s="58">
        <f aca="true" t="shared" si="0" ref="M6:M26">D6/(D$34/3600)</f>
        <v>39.81393912489626</v>
      </c>
      <c r="N6" s="58">
        <f aca="true" t="shared" si="1" ref="N6:N26">E6/(E$34/3600)</f>
        <v>49.138754595721274</v>
      </c>
      <c r="O6" s="58">
        <f aca="true" t="shared" si="2" ref="O6:O26">F6/(F$34/3600)</f>
        <v>45.53992649805819</v>
      </c>
      <c r="P6" s="58">
        <f aca="true" t="shared" si="3" ref="P6:P26">G6/(G$34/3600)</f>
        <v>64.77312905126693</v>
      </c>
      <c r="Q6" s="58">
        <f aca="true" t="shared" si="4" ref="Q6:Q26">H6/(H$34/3600)</f>
        <v>35.44742373097255</v>
      </c>
      <c r="R6" s="58">
        <f aca="true" t="shared" si="5" ref="R6:R26">I6/(I$34/3600)</f>
        <v>33.739062803811</v>
      </c>
      <c r="S6" s="58">
        <f>AVERAGE(K6:M6)</f>
        <v>43.96927973206076</v>
      </c>
      <c r="T6" s="58">
        <f>AVERAGE(N6:R6)</f>
        <v>45.727659335965996</v>
      </c>
      <c r="U6" s="58">
        <f>STDEV(N6:R6)</f>
        <v>12.488098554933933</v>
      </c>
      <c r="X6" s="14">
        <v>0</v>
      </c>
      <c r="Y6" s="58">
        <v>9.35538187516424</v>
      </c>
      <c r="Z6" s="58">
        <v>8.83893899858231</v>
      </c>
      <c r="AA6" s="58">
        <v>8.54644766555364</v>
      </c>
      <c r="AB6" s="58">
        <v>8.49376139883623</v>
      </c>
      <c r="AC6" s="58">
        <v>7.63169097907019</v>
      </c>
      <c r="AD6" s="58">
        <v>11.1019446081319</v>
      </c>
      <c r="AE6" s="58">
        <v>8.75867779122348</v>
      </c>
      <c r="AF6" s="58">
        <v>11.2696869531401</v>
      </c>
      <c r="AG6" s="58">
        <f>AVERAGE(Y6:AA6)</f>
        <v>8.913589513100062</v>
      </c>
      <c r="AH6" s="58">
        <f>AVERAGE(AB6:AF6)</f>
        <v>9.45115234608038</v>
      </c>
    </row>
    <row r="7" spans="1:34" s="14" customFormat="1" ht="12.75">
      <c r="A7" s="136" t="s">
        <v>41</v>
      </c>
      <c r="B7" s="16">
        <v>968</v>
      </c>
      <c r="C7" s="16">
        <v>1489</v>
      </c>
      <c r="D7" s="16">
        <v>585</v>
      </c>
      <c r="E7" s="16">
        <v>984</v>
      </c>
      <c r="F7" s="16">
        <v>1449</v>
      </c>
      <c r="G7" s="16">
        <v>768</v>
      </c>
      <c r="H7" s="16">
        <v>1012</v>
      </c>
      <c r="I7" s="16">
        <v>404</v>
      </c>
      <c r="J7" s="58"/>
      <c r="K7" s="58">
        <f aca="true" t="shared" si="6" ref="K7:K26">B7/(B$34/3600)</f>
        <v>33.91763915789883</v>
      </c>
      <c r="L7" s="58">
        <f aca="true" t="shared" si="7" ref="L7:L26">C7/(C$34/3600)</f>
        <v>55.067699451418704</v>
      </c>
      <c r="M7" s="58">
        <f t="shared" si="0"/>
        <v>40.647738897145395</v>
      </c>
      <c r="N7" s="58">
        <f t="shared" si="1"/>
        <v>51.27522218683959</v>
      </c>
      <c r="O7" s="58">
        <f t="shared" si="2"/>
        <v>45.32098454374061</v>
      </c>
      <c r="P7" s="58">
        <f t="shared" si="3"/>
        <v>54.307601649970536</v>
      </c>
      <c r="Q7" s="58">
        <f t="shared" si="4"/>
        <v>46.40723520794854</v>
      </c>
      <c r="R7" s="58">
        <f t="shared" si="5"/>
        <v>28.279214466264825</v>
      </c>
      <c r="S7" s="58">
        <f aca="true" t="shared" si="8" ref="S7:S26">AVERAGE(K7:M7)</f>
        <v>43.211025835487646</v>
      </c>
      <c r="T7" s="58">
        <f aca="true" t="shared" si="9" ref="T7:T26">AVERAGE(N7:R7)</f>
        <v>45.11805161095282</v>
      </c>
      <c r="U7" s="58">
        <f aca="true" t="shared" si="10" ref="U7:U26">STDEV(N7:R7)</f>
        <v>10.094654426074635</v>
      </c>
      <c r="X7" s="14">
        <v>15</v>
      </c>
      <c r="Y7" s="58">
        <v>7.74359323749549</v>
      </c>
      <c r="Z7" s="58">
        <v>7.28565264736701</v>
      </c>
      <c r="AA7" s="58">
        <v>5.62814846268167</v>
      </c>
      <c r="AB7" s="58">
        <v>7.45158208609559</v>
      </c>
      <c r="AC7" s="58">
        <v>5.81760050043875</v>
      </c>
      <c r="AD7" s="58">
        <v>12.3040659988214</v>
      </c>
      <c r="AE7" s="58">
        <v>5.77797592510031</v>
      </c>
      <c r="AF7" s="58">
        <v>4.47987555901225</v>
      </c>
      <c r="AG7" s="58">
        <f aca="true" t="shared" si="11" ref="AG7:AG29">AVERAGE(Y7:AA7)</f>
        <v>6.885798115848057</v>
      </c>
      <c r="AH7" s="58">
        <f aca="true" t="shared" si="12" ref="AH7:AH29">AVERAGE(AB7:AF7)</f>
        <v>7.166220013893661</v>
      </c>
    </row>
    <row r="8" spans="1:34" s="14" customFormat="1" ht="12.75">
      <c r="A8" s="136" t="s">
        <v>42</v>
      </c>
      <c r="B8" s="16">
        <v>466</v>
      </c>
      <c r="C8" s="16">
        <v>576</v>
      </c>
      <c r="D8" s="16">
        <v>300</v>
      </c>
      <c r="E8" s="16">
        <v>501</v>
      </c>
      <c r="F8" s="16">
        <v>564</v>
      </c>
      <c r="G8" s="16">
        <v>324</v>
      </c>
      <c r="H8" s="16">
        <v>495</v>
      </c>
      <c r="I8" s="16">
        <v>195</v>
      </c>
      <c r="J8" s="58"/>
      <c r="K8" s="58">
        <f t="shared" si="6"/>
        <v>16.32811967725295</v>
      </c>
      <c r="L8" s="58">
        <f t="shared" si="7"/>
        <v>21.30221281666701</v>
      </c>
      <c r="M8" s="58">
        <f t="shared" si="0"/>
        <v>20.844994306228408</v>
      </c>
      <c r="N8" s="58">
        <f t="shared" si="1"/>
        <v>26.106591784153085</v>
      </c>
      <c r="O8" s="58">
        <f t="shared" si="2"/>
        <v>17.640466033588478</v>
      </c>
      <c r="P8" s="58">
        <f t="shared" si="3"/>
        <v>22.91101944608132</v>
      </c>
      <c r="Q8" s="58">
        <f t="shared" si="4"/>
        <v>22.699191134322657</v>
      </c>
      <c r="R8" s="58">
        <f t="shared" si="5"/>
        <v>13.649620843865447</v>
      </c>
      <c r="S8" s="58">
        <f t="shared" si="8"/>
        <v>19.491775600049454</v>
      </c>
      <c r="T8" s="58">
        <f t="shared" si="9"/>
        <v>20.6013778484022</v>
      </c>
      <c r="U8" s="58">
        <f t="shared" si="10"/>
        <v>4.927894316945333</v>
      </c>
      <c r="X8" s="14">
        <v>30</v>
      </c>
      <c r="Y8" s="58">
        <v>6.48219343410256</v>
      </c>
      <c r="Z8" s="58">
        <v>4.5489100285591</v>
      </c>
      <c r="AA8" s="58">
        <v>4.03003223253749</v>
      </c>
      <c r="AB8" s="58">
        <v>6.61783863590307</v>
      </c>
      <c r="AC8" s="58">
        <v>4.25372939817027</v>
      </c>
      <c r="AD8" s="58">
        <v>8.69770182675309</v>
      </c>
      <c r="AE8" s="58">
        <v>5.27354945544869</v>
      </c>
      <c r="AF8" s="58">
        <v>3.35990666925918</v>
      </c>
      <c r="AG8" s="58">
        <f t="shared" si="11"/>
        <v>5.020378565066383</v>
      </c>
      <c r="AH8" s="58">
        <f t="shared" si="12"/>
        <v>5.64054519710686</v>
      </c>
    </row>
    <row r="9" spans="1:34" s="14" customFormat="1" ht="12.75">
      <c r="A9" s="136" t="s">
        <v>43</v>
      </c>
      <c r="B9" s="16">
        <v>237</v>
      </c>
      <c r="C9" s="16">
        <v>261</v>
      </c>
      <c r="D9" s="16">
        <v>140</v>
      </c>
      <c r="E9" s="16">
        <v>318</v>
      </c>
      <c r="F9" s="16">
        <v>350</v>
      </c>
      <c r="G9" s="16">
        <v>182</v>
      </c>
      <c r="H9" s="16">
        <v>320</v>
      </c>
      <c r="I9" s="16">
        <v>173</v>
      </c>
      <c r="J9" s="58"/>
      <c r="K9" s="58">
        <f t="shared" si="6"/>
        <v>8.3042153723368</v>
      </c>
      <c r="L9" s="58">
        <f t="shared" si="7"/>
        <v>9.652565182552237</v>
      </c>
      <c r="M9" s="58">
        <f t="shared" si="0"/>
        <v>9.727664009573257</v>
      </c>
      <c r="N9" s="58">
        <f t="shared" si="1"/>
        <v>16.570651072576208</v>
      </c>
      <c r="O9" s="58">
        <f t="shared" si="2"/>
        <v>10.947097715879375</v>
      </c>
      <c r="P9" s="58">
        <f t="shared" si="3"/>
        <v>12.869770182675309</v>
      </c>
      <c r="Q9" s="58">
        <f t="shared" si="4"/>
        <v>14.674224571683332</v>
      </c>
      <c r="R9" s="58">
        <f t="shared" si="5"/>
        <v>12.109663620454986</v>
      </c>
      <c r="S9" s="58">
        <f t="shared" si="8"/>
        <v>9.228148188154098</v>
      </c>
      <c r="T9" s="58">
        <f t="shared" si="9"/>
        <v>13.434281432653842</v>
      </c>
      <c r="U9" s="58">
        <f t="shared" si="10"/>
        <v>2.215493266012557</v>
      </c>
      <c r="X9" s="14">
        <v>45</v>
      </c>
      <c r="Y9" s="58">
        <v>5.50110469813028</v>
      </c>
      <c r="Z9" s="58">
        <v>4.47494401183456</v>
      </c>
      <c r="AA9" s="58">
        <v>2.70984925980969</v>
      </c>
      <c r="AB9" s="58">
        <v>4.84613380424398</v>
      </c>
      <c r="AC9" s="58">
        <v>4.66033588476007</v>
      </c>
      <c r="AD9" s="58">
        <v>7.28344136711844</v>
      </c>
      <c r="AE9" s="58">
        <v>4.49398127507802</v>
      </c>
      <c r="AF9" s="58">
        <v>1.81994944584872</v>
      </c>
      <c r="AG9" s="58">
        <f t="shared" si="11"/>
        <v>4.22863265659151</v>
      </c>
      <c r="AH9" s="58">
        <f t="shared" si="12"/>
        <v>4.620768355409846</v>
      </c>
    </row>
    <row r="10" spans="1:34" s="14" customFormat="1" ht="12.75">
      <c r="A10" s="136" t="s">
        <v>44</v>
      </c>
      <c r="B10" s="16">
        <v>172</v>
      </c>
      <c r="C10" s="16">
        <v>164</v>
      </c>
      <c r="D10" s="16">
        <v>92</v>
      </c>
      <c r="E10" s="16">
        <v>222</v>
      </c>
      <c r="F10" s="16">
        <v>238</v>
      </c>
      <c r="G10" s="16">
        <v>145</v>
      </c>
      <c r="H10" s="16">
        <v>245</v>
      </c>
      <c r="I10" s="16">
        <v>132</v>
      </c>
      <c r="J10" s="58"/>
      <c r="K10" s="58">
        <f t="shared" si="6"/>
        <v>6.026687949544008</v>
      </c>
      <c r="L10" s="58">
        <f t="shared" si="7"/>
        <v>6.065213371412135</v>
      </c>
      <c r="M10" s="58">
        <f t="shared" si="0"/>
        <v>6.392464920576711</v>
      </c>
      <c r="N10" s="58">
        <f t="shared" si="1"/>
        <v>11.568190371421128</v>
      </c>
      <c r="O10" s="58">
        <f t="shared" si="2"/>
        <v>7.444026446797975</v>
      </c>
      <c r="P10" s="58">
        <f t="shared" si="3"/>
        <v>10.253388332351207</v>
      </c>
      <c r="Q10" s="58">
        <f t="shared" si="4"/>
        <v>11.234953187695051</v>
      </c>
      <c r="R10" s="58">
        <f t="shared" si="5"/>
        <v>9.239743340462764</v>
      </c>
      <c r="S10" s="58">
        <f t="shared" si="8"/>
        <v>6.161455413844284</v>
      </c>
      <c r="T10" s="58">
        <f t="shared" si="9"/>
        <v>9.948060335745627</v>
      </c>
      <c r="U10" s="58">
        <f t="shared" si="10"/>
        <v>1.6692841589445082</v>
      </c>
      <c r="X10" s="14">
        <v>60</v>
      </c>
      <c r="Y10" s="58">
        <v>4.97552144671656</v>
      </c>
      <c r="Z10" s="58">
        <v>3.69830083622691</v>
      </c>
      <c r="AA10" s="58">
        <v>3.12674914593426</v>
      </c>
      <c r="AB10" s="58">
        <v>6.51362070462901</v>
      </c>
      <c r="AC10" s="58">
        <v>6.66209089566373</v>
      </c>
      <c r="AD10" s="58">
        <v>5.65704183853859</v>
      </c>
      <c r="AE10" s="58">
        <v>7.5205400929877</v>
      </c>
      <c r="AF10" s="58">
        <v>3.07991444682092</v>
      </c>
      <c r="AG10" s="58">
        <f t="shared" si="11"/>
        <v>3.9335238096259104</v>
      </c>
      <c r="AH10" s="58">
        <f t="shared" si="12"/>
        <v>5.886641595727989</v>
      </c>
    </row>
    <row r="11" spans="1:34" s="14" customFormat="1" ht="12.75">
      <c r="A11" s="136" t="s">
        <v>45</v>
      </c>
      <c r="B11" s="16">
        <v>133</v>
      </c>
      <c r="C11" s="16">
        <v>119</v>
      </c>
      <c r="D11" s="16">
        <v>65</v>
      </c>
      <c r="E11" s="16">
        <v>155</v>
      </c>
      <c r="F11" s="16">
        <v>203</v>
      </c>
      <c r="G11" s="16">
        <v>104</v>
      </c>
      <c r="H11" s="16">
        <v>191</v>
      </c>
      <c r="I11" s="16">
        <v>84</v>
      </c>
      <c r="J11" s="58"/>
      <c r="K11" s="58">
        <f t="shared" si="6"/>
        <v>4.660171495868331</v>
      </c>
      <c r="L11" s="58">
        <f t="shared" si="7"/>
        <v>4.400977995110025</v>
      </c>
      <c r="M11" s="58">
        <f t="shared" si="0"/>
        <v>4.516415433016155</v>
      </c>
      <c r="N11" s="58">
        <f t="shared" si="1"/>
        <v>8.076889673739977</v>
      </c>
      <c r="O11" s="58">
        <f t="shared" si="2"/>
        <v>6.349316675210037</v>
      </c>
      <c r="P11" s="58">
        <f t="shared" si="3"/>
        <v>7.3541543901001765</v>
      </c>
      <c r="Q11" s="58">
        <f t="shared" si="4"/>
        <v>8.758677791223489</v>
      </c>
      <c r="R11" s="58">
        <f t="shared" si="5"/>
        <v>5.879836671203577</v>
      </c>
      <c r="S11" s="58">
        <f t="shared" si="8"/>
        <v>4.525854974664837</v>
      </c>
      <c r="T11" s="58">
        <f t="shared" si="9"/>
        <v>7.283775040295451</v>
      </c>
      <c r="U11" s="58">
        <f t="shared" si="10"/>
        <v>1.1888626476221213</v>
      </c>
      <c r="X11" s="14">
        <v>75</v>
      </c>
      <c r="Y11" s="58">
        <v>4.41489931187526</v>
      </c>
      <c r="Z11" s="58">
        <v>5.84331532123852</v>
      </c>
      <c r="AA11" s="58">
        <v>8.12954777942907</v>
      </c>
      <c r="AB11" s="58">
        <v>8.33743450192513</v>
      </c>
      <c r="AC11" s="58">
        <v>10.2277170088358</v>
      </c>
      <c r="AD11" s="58">
        <v>8.69770182675309</v>
      </c>
      <c r="AE11" s="58">
        <v>8.71282083943698</v>
      </c>
      <c r="AF11" s="58">
        <v>2.86992027999222</v>
      </c>
      <c r="AG11" s="58">
        <f t="shared" si="11"/>
        <v>6.129254137514283</v>
      </c>
      <c r="AH11" s="58">
        <f t="shared" si="12"/>
        <v>7.769118891388645</v>
      </c>
    </row>
    <row r="12" spans="1:34" s="14" customFormat="1" ht="12.75">
      <c r="A12" s="136" t="s">
        <v>46</v>
      </c>
      <c r="B12" s="16">
        <v>146</v>
      </c>
      <c r="C12" s="16">
        <v>76</v>
      </c>
      <c r="D12" s="16">
        <v>67</v>
      </c>
      <c r="E12" s="16">
        <v>109</v>
      </c>
      <c r="F12" s="16">
        <v>128</v>
      </c>
      <c r="G12" s="16">
        <v>59</v>
      </c>
      <c r="H12" s="16">
        <v>125</v>
      </c>
      <c r="I12" s="16">
        <v>67</v>
      </c>
      <c r="J12" s="58"/>
      <c r="K12" s="58">
        <f t="shared" si="6"/>
        <v>5.1156769804268905</v>
      </c>
      <c r="L12" s="58">
        <f t="shared" si="7"/>
        <v>2.8107086355324524</v>
      </c>
      <c r="M12" s="58">
        <f t="shared" si="0"/>
        <v>4.655382061724344</v>
      </c>
      <c r="N12" s="58">
        <f t="shared" si="1"/>
        <v>5.6798772544365</v>
      </c>
      <c r="O12" s="58">
        <f t="shared" si="2"/>
        <v>4.003510021807314</v>
      </c>
      <c r="P12" s="58">
        <f t="shared" si="3"/>
        <v>4.172068355922216</v>
      </c>
      <c r="Q12" s="58">
        <f t="shared" si="4"/>
        <v>5.732118973313802</v>
      </c>
      <c r="R12" s="58">
        <f t="shared" si="5"/>
        <v>4.689869725840949</v>
      </c>
      <c r="S12" s="58">
        <f t="shared" si="8"/>
        <v>4.193922559227896</v>
      </c>
      <c r="T12" s="58">
        <f t="shared" si="9"/>
        <v>4.855488866264156</v>
      </c>
      <c r="U12" s="58">
        <f t="shared" si="10"/>
        <v>0.8167707457071144</v>
      </c>
      <c r="X12" s="14">
        <v>90</v>
      </c>
      <c r="Y12" s="58">
        <v>3.71412164332363</v>
      </c>
      <c r="Z12" s="58">
        <v>7.61849972262743</v>
      </c>
      <c r="AA12" s="58">
        <v>14.1051128138812</v>
      </c>
      <c r="AB12" s="58">
        <v>11.0992096806878</v>
      </c>
      <c r="AC12" s="58">
        <v>11.6352010008775</v>
      </c>
      <c r="AD12" s="58">
        <v>11.2433706540954</v>
      </c>
      <c r="AE12" s="58">
        <v>9.95095853767276</v>
      </c>
      <c r="AF12" s="58">
        <v>4.19988333657398</v>
      </c>
      <c r="AG12" s="58">
        <f t="shared" si="11"/>
        <v>8.479244726610753</v>
      </c>
      <c r="AH12" s="58">
        <f t="shared" si="12"/>
        <v>9.625724641981488</v>
      </c>
    </row>
    <row r="13" spans="1:34" s="14" customFormat="1" ht="12.75">
      <c r="A13" s="136" t="s">
        <v>47</v>
      </c>
      <c r="B13" s="16">
        <v>114</v>
      </c>
      <c r="C13" s="16">
        <v>64</v>
      </c>
      <c r="D13" s="16">
        <v>50</v>
      </c>
      <c r="E13" s="16">
        <v>80</v>
      </c>
      <c r="F13" s="16">
        <v>116</v>
      </c>
      <c r="G13" s="16">
        <v>38</v>
      </c>
      <c r="H13" s="16">
        <v>122</v>
      </c>
      <c r="I13" s="16">
        <v>36</v>
      </c>
      <c r="J13" s="58"/>
      <c r="K13" s="58">
        <f t="shared" si="6"/>
        <v>3.994432710744284</v>
      </c>
      <c r="L13" s="58">
        <f t="shared" si="7"/>
        <v>2.3669125351852234</v>
      </c>
      <c r="M13" s="58">
        <f t="shared" si="0"/>
        <v>3.4741657177047345</v>
      </c>
      <c r="N13" s="58">
        <f t="shared" si="1"/>
        <v>4.168717250962568</v>
      </c>
      <c r="O13" s="58">
        <f t="shared" si="2"/>
        <v>3.6281809572628783</v>
      </c>
      <c r="P13" s="58">
        <f t="shared" si="3"/>
        <v>2.6870948733058335</v>
      </c>
      <c r="Q13" s="58">
        <f t="shared" si="4"/>
        <v>5.594548117954271</v>
      </c>
      <c r="R13" s="58">
        <f t="shared" si="5"/>
        <v>2.5199300019443904</v>
      </c>
      <c r="S13" s="58">
        <f t="shared" si="8"/>
        <v>3.2785036545447475</v>
      </c>
      <c r="T13" s="58">
        <f t="shared" si="9"/>
        <v>3.719694240285988</v>
      </c>
      <c r="U13" s="58">
        <f t="shared" si="10"/>
        <v>1.2480754272063983</v>
      </c>
      <c r="X13" s="14">
        <v>105</v>
      </c>
      <c r="Y13" s="58">
        <v>3.25861615876507</v>
      </c>
      <c r="Z13" s="58">
        <v>8.43212590659735</v>
      </c>
      <c r="AA13" s="58">
        <v>11.3257802397174</v>
      </c>
      <c r="AB13" s="58">
        <v>12.0371710621544</v>
      </c>
      <c r="AC13" s="58">
        <v>7.60041355702482</v>
      </c>
      <c r="AD13" s="58">
        <v>11.879787860931</v>
      </c>
      <c r="AE13" s="58">
        <v>9.21724730908859</v>
      </c>
      <c r="AF13" s="58">
        <v>4.40987750340268</v>
      </c>
      <c r="AG13" s="58">
        <f t="shared" si="11"/>
        <v>7.6721741016932725</v>
      </c>
      <c r="AH13" s="58">
        <f t="shared" si="12"/>
        <v>9.028899458520298</v>
      </c>
    </row>
    <row r="14" spans="1:34" s="14" customFormat="1" ht="12.75">
      <c r="A14" s="136" t="s">
        <v>48</v>
      </c>
      <c r="B14" s="16">
        <v>104</v>
      </c>
      <c r="C14" s="16">
        <v>45</v>
      </c>
      <c r="D14" s="16">
        <v>40</v>
      </c>
      <c r="E14" s="16">
        <v>50</v>
      </c>
      <c r="F14" s="16">
        <v>83</v>
      </c>
      <c r="G14" s="16">
        <v>30</v>
      </c>
      <c r="H14" s="16">
        <v>86</v>
      </c>
      <c r="I14" s="16">
        <v>34</v>
      </c>
      <c r="J14" s="58"/>
      <c r="K14" s="58">
        <f t="shared" si="6"/>
        <v>3.6440438764684697</v>
      </c>
      <c r="L14" s="58">
        <f t="shared" si="7"/>
        <v>1.66423537630211</v>
      </c>
      <c r="M14" s="58">
        <f t="shared" si="0"/>
        <v>2.7793325741637878</v>
      </c>
      <c r="N14" s="58">
        <f t="shared" si="1"/>
        <v>2.605448281851605</v>
      </c>
      <c r="O14" s="58">
        <f t="shared" si="2"/>
        <v>2.5960260297656803</v>
      </c>
      <c r="P14" s="58">
        <f t="shared" si="3"/>
        <v>2.121390689451974</v>
      </c>
      <c r="Q14" s="58">
        <f t="shared" si="4"/>
        <v>3.943697853639896</v>
      </c>
      <c r="R14" s="58">
        <f t="shared" si="5"/>
        <v>2.3799338907252574</v>
      </c>
      <c r="S14" s="58">
        <f t="shared" si="8"/>
        <v>2.6958706089781224</v>
      </c>
      <c r="T14" s="58">
        <f t="shared" si="9"/>
        <v>2.729299349086883</v>
      </c>
      <c r="U14" s="58">
        <f t="shared" si="10"/>
        <v>0.7070137470930329</v>
      </c>
      <c r="X14" s="14">
        <v>120</v>
      </c>
      <c r="Y14" s="58">
        <v>2.76807179077893</v>
      </c>
      <c r="Z14" s="58">
        <v>6.5829754884839</v>
      </c>
      <c r="AA14" s="58">
        <v>5.62814846268167</v>
      </c>
      <c r="AB14" s="58">
        <v>8.18110760501404</v>
      </c>
      <c r="AC14" s="58">
        <v>4.75416815089618</v>
      </c>
      <c r="AD14" s="58">
        <v>5.51561579257513</v>
      </c>
      <c r="AE14" s="58">
        <v>7.61225399656072</v>
      </c>
      <c r="AF14" s="58">
        <v>3.56990083608788</v>
      </c>
      <c r="AG14" s="58">
        <f t="shared" si="11"/>
        <v>4.993065247314833</v>
      </c>
      <c r="AH14" s="58">
        <f t="shared" si="12"/>
        <v>5.92660927622679</v>
      </c>
    </row>
    <row r="15" spans="1:34" s="14" customFormat="1" ht="12.75">
      <c r="A15" s="136" t="s">
        <v>49</v>
      </c>
      <c r="B15" s="16">
        <v>66</v>
      </c>
      <c r="C15" s="16">
        <v>33</v>
      </c>
      <c r="D15" s="16">
        <v>26</v>
      </c>
      <c r="E15" s="16">
        <v>31</v>
      </c>
      <c r="F15" s="16">
        <v>64</v>
      </c>
      <c r="G15" s="16">
        <v>27</v>
      </c>
      <c r="H15" s="16">
        <v>61</v>
      </c>
      <c r="I15" s="16">
        <v>23</v>
      </c>
      <c r="J15" s="58"/>
      <c r="K15" s="58">
        <f t="shared" si="6"/>
        <v>2.312566306220375</v>
      </c>
      <c r="L15" s="58">
        <f t="shared" si="7"/>
        <v>1.2204392759548808</v>
      </c>
      <c r="M15" s="58">
        <f t="shared" si="0"/>
        <v>1.806566173206462</v>
      </c>
      <c r="N15" s="58">
        <f t="shared" si="1"/>
        <v>1.6153779347479953</v>
      </c>
      <c r="O15" s="58">
        <f t="shared" si="2"/>
        <v>2.001755010903657</v>
      </c>
      <c r="P15" s="58">
        <f t="shared" si="3"/>
        <v>1.9092516205067767</v>
      </c>
      <c r="Q15" s="58">
        <f t="shared" si="4"/>
        <v>2.7972740589771354</v>
      </c>
      <c r="R15" s="58">
        <f t="shared" si="5"/>
        <v>1.609955279020027</v>
      </c>
      <c r="S15" s="58">
        <f t="shared" si="8"/>
        <v>1.7798572517939057</v>
      </c>
      <c r="T15" s="58">
        <f t="shared" si="9"/>
        <v>1.9867227808311185</v>
      </c>
      <c r="U15" s="58">
        <f t="shared" si="10"/>
        <v>0.48555943721149114</v>
      </c>
      <c r="X15" s="14">
        <v>135</v>
      </c>
      <c r="Y15" s="58">
        <v>2.69799402392377</v>
      </c>
      <c r="Z15" s="58">
        <v>6.1021963797744</v>
      </c>
      <c r="AA15" s="58">
        <v>4.51641543301615</v>
      </c>
      <c r="AB15" s="58">
        <v>5.57565932316243</v>
      </c>
      <c r="AC15" s="58">
        <v>3.06518736044622</v>
      </c>
      <c r="AD15" s="58">
        <v>3.11137301119622</v>
      </c>
      <c r="AE15" s="58">
        <v>5.04426469651614</v>
      </c>
      <c r="AF15" s="58">
        <v>3.63989889169745</v>
      </c>
      <c r="AG15" s="58">
        <f t="shared" si="11"/>
        <v>4.438868612238107</v>
      </c>
      <c r="AH15" s="58">
        <f t="shared" si="12"/>
        <v>4.0872766566036915</v>
      </c>
    </row>
    <row r="16" spans="1:34" s="14" customFormat="1" ht="12.75">
      <c r="A16" s="136" t="s">
        <v>50</v>
      </c>
      <c r="B16" s="16">
        <v>80</v>
      </c>
      <c r="C16" s="16">
        <v>25</v>
      </c>
      <c r="D16" s="16">
        <v>18</v>
      </c>
      <c r="E16" s="16">
        <v>27</v>
      </c>
      <c r="F16" s="16">
        <v>47</v>
      </c>
      <c r="G16" s="16">
        <v>11</v>
      </c>
      <c r="H16" s="16">
        <v>25</v>
      </c>
      <c r="I16" s="16">
        <v>22</v>
      </c>
      <c r="J16" s="58"/>
      <c r="K16" s="58">
        <f t="shared" si="6"/>
        <v>2.8031106742065153</v>
      </c>
      <c r="L16" s="58">
        <f t="shared" si="7"/>
        <v>0.9245752090567277</v>
      </c>
      <c r="M16" s="58">
        <f t="shared" si="0"/>
        <v>1.2506996583737044</v>
      </c>
      <c r="N16" s="58">
        <f t="shared" si="1"/>
        <v>1.4069420721998669</v>
      </c>
      <c r="O16" s="58">
        <f t="shared" si="2"/>
        <v>1.470038836132373</v>
      </c>
      <c r="P16" s="58">
        <f t="shared" si="3"/>
        <v>0.7778432527990571</v>
      </c>
      <c r="Q16" s="58">
        <f t="shared" si="4"/>
        <v>1.1464237946627605</v>
      </c>
      <c r="R16" s="58">
        <f t="shared" si="5"/>
        <v>1.5399572234104608</v>
      </c>
      <c r="S16" s="58">
        <f t="shared" si="8"/>
        <v>1.659461847212316</v>
      </c>
      <c r="T16" s="58">
        <f t="shared" si="9"/>
        <v>1.2682410358409038</v>
      </c>
      <c r="U16" s="58">
        <f t="shared" si="10"/>
        <v>0.31189719545768296</v>
      </c>
      <c r="X16" s="14">
        <v>150</v>
      </c>
      <c r="Y16" s="58">
        <v>3.92435494388912</v>
      </c>
      <c r="Z16" s="58">
        <v>5.43650222925355</v>
      </c>
      <c r="AA16" s="58">
        <v>3.26571577464245</v>
      </c>
      <c r="AB16" s="58">
        <v>4.53348001042179</v>
      </c>
      <c r="AC16" s="58">
        <v>2.72113571794715</v>
      </c>
      <c r="AD16" s="58">
        <v>4.31349440188568</v>
      </c>
      <c r="AE16" s="58">
        <v>5.59454811795427</v>
      </c>
      <c r="AF16" s="58">
        <v>3.84989305852615</v>
      </c>
      <c r="AG16" s="58">
        <f t="shared" si="11"/>
        <v>4.208857649261707</v>
      </c>
      <c r="AH16" s="58">
        <f t="shared" si="12"/>
        <v>4.202510261347008</v>
      </c>
    </row>
    <row r="17" spans="1:34" s="14" customFormat="1" ht="12.75">
      <c r="A17" s="136" t="s">
        <v>51</v>
      </c>
      <c r="B17" s="16">
        <v>42</v>
      </c>
      <c r="C17" s="16">
        <v>13</v>
      </c>
      <c r="D17" s="16">
        <v>12</v>
      </c>
      <c r="E17" s="16">
        <v>21</v>
      </c>
      <c r="F17" s="16">
        <v>39</v>
      </c>
      <c r="G17" s="16">
        <v>13</v>
      </c>
      <c r="H17" s="16">
        <v>33</v>
      </c>
      <c r="I17" s="16">
        <v>6</v>
      </c>
      <c r="J17" s="58"/>
      <c r="K17" s="58">
        <f t="shared" si="6"/>
        <v>1.4716331039584205</v>
      </c>
      <c r="L17" s="58">
        <f t="shared" si="7"/>
        <v>0.48077910870949847</v>
      </c>
      <c r="M17" s="58">
        <f t="shared" si="0"/>
        <v>0.8337997722491363</v>
      </c>
      <c r="N17" s="58">
        <f t="shared" si="1"/>
        <v>1.0942882783776742</v>
      </c>
      <c r="O17" s="58">
        <f t="shared" si="2"/>
        <v>1.2198194597694159</v>
      </c>
      <c r="P17" s="58">
        <f t="shared" si="3"/>
        <v>0.9192692987625221</v>
      </c>
      <c r="Q17" s="58">
        <f t="shared" si="4"/>
        <v>1.5132794089548438</v>
      </c>
      <c r="R17" s="58">
        <f t="shared" si="5"/>
        <v>0.4199883336573984</v>
      </c>
      <c r="S17" s="58">
        <f t="shared" si="8"/>
        <v>0.9287373283056851</v>
      </c>
      <c r="T17" s="58">
        <f t="shared" si="9"/>
        <v>1.033328955904371</v>
      </c>
      <c r="U17" s="58">
        <f t="shared" si="10"/>
        <v>0.40559940480023365</v>
      </c>
      <c r="X17" s="14">
        <v>165</v>
      </c>
      <c r="Y17" s="58">
        <v>6.44715455067498</v>
      </c>
      <c r="Z17" s="58">
        <v>7.91436378952559</v>
      </c>
      <c r="AA17" s="58">
        <v>3.96054891818339</v>
      </c>
      <c r="AB17" s="58">
        <v>5.15878759806617</v>
      </c>
      <c r="AC17" s="58">
        <v>3.9096777556712</v>
      </c>
      <c r="AD17" s="58">
        <v>6.43488509133765</v>
      </c>
      <c r="AE17" s="58">
        <v>6.83268581619005</v>
      </c>
      <c r="AF17" s="58">
        <v>7.2797977833949</v>
      </c>
      <c r="AG17" s="58">
        <f t="shared" si="11"/>
        <v>6.107355752794653</v>
      </c>
      <c r="AH17" s="58">
        <f t="shared" si="12"/>
        <v>5.923166808931994</v>
      </c>
    </row>
    <row r="18" spans="1:34" s="14" customFormat="1" ht="12.75">
      <c r="A18" s="136" t="s">
        <v>52</v>
      </c>
      <c r="B18" s="16">
        <v>28</v>
      </c>
      <c r="C18" s="16">
        <v>12</v>
      </c>
      <c r="D18" s="16">
        <v>11</v>
      </c>
      <c r="E18" s="16">
        <v>9</v>
      </c>
      <c r="F18" s="16">
        <v>32</v>
      </c>
      <c r="G18" s="16">
        <v>8</v>
      </c>
      <c r="H18" s="16">
        <v>21</v>
      </c>
      <c r="I18" s="16">
        <v>3</v>
      </c>
      <c r="J18" s="58"/>
      <c r="K18" s="58">
        <f t="shared" si="6"/>
        <v>0.9810887359722803</v>
      </c>
      <c r="L18" s="58">
        <f t="shared" si="7"/>
        <v>0.4437961003472293</v>
      </c>
      <c r="M18" s="58">
        <f t="shared" si="0"/>
        <v>0.7643164578950415</v>
      </c>
      <c r="N18" s="58">
        <f t="shared" si="1"/>
        <v>0.46898069073328896</v>
      </c>
      <c r="O18" s="58">
        <f t="shared" si="2"/>
        <v>1.0008775054518284</v>
      </c>
      <c r="P18" s="58">
        <f t="shared" si="3"/>
        <v>0.5657041838538597</v>
      </c>
      <c r="Q18" s="58">
        <f t="shared" si="4"/>
        <v>0.9629959875167187</v>
      </c>
      <c r="R18" s="58">
        <f t="shared" si="5"/>
        <v>0.2099941668286992</v>
      </c>
      <c r="S18" s="58">
        <f t="shared" si="8"/>
        <v>0.7297337647381837</v>
      </c>
      <c r="T18" s="58">
        <f t="shared" si="9"/>
        <v>0.6417105068768789</v>
      </c>
      <c r="U18" s="58">
        <f t="shared" si="10"/>
        <v>0.3369780563050006</v>
      </c>
      <c r="X18" s="14">
        <v>180</v>
      </c>
      <c r="Y18" s="58">
        <v>10.1963150774261</v>
      </c>
      <c r="Z18" s="58">
        <v>9.5785991658277</v>
      </c>
      <c r="AA18" s="58">
        <v>8.06006446507498</v>
      </c>
      <c r="AB18" s="58">
        <v>9.69226760848797</v>
      </c>
      <c r="AC18" s="58">
        <v>7.00614253816279</v>
      </c>
      <c r="AD18" s="58">
        <v>11.1726576311137</v>
      </c>
      <c r="AE18" s="58">
        <v>8.07082351442583</v>
      </c>
      <c r="AF18" s="58">
        <v>9.79972778533929</v>
      </c>
      <c r="AG18" s="58">
        <f t="shared" si="11"/>
        <v>9.278326236109594</v>
      </c>
      <c r="AH18" s="58">
        <f t="shared" si="12"/>
        <v>9.148323815505915</v>
      </c>
    </row>
    <row r="19" spans="1:34" s="14" customFormat="1" ht="12.75">
      <c r="A19" s="136" t="s">
        <v>53</v>
      </c>
      <c r="B19" s="16">
        <v>24</v>
      </c>
      <c r="C19" s="16">
        <v>15</v>
      </c>
      <c r="D19" s="16">
        <v>23</v>
      </c>
      <c r="E19" s="16">
        <v>14</v>
      </c>
      <c r="F19" s="16">
        <v>22</v>
      </c>
      <c r="G19" s="16">
        <v>6</v>
      </c>
      <c r="H19" s="16">
        <v>19</v>
      </c>
      <c r="I19" s="16">
        <v>6</v>
      </c>
      <c r="J19" s="58"/>
      <c r="K19" s="58">
        <f t="shared" si="6"/>
        <v>0.8409332022619546</v>
      </c>
      <c r="L19" s="58">
        <f t="shared" si="7"/>
        <v>0.5547451254340366</v>
      </c>
      <c r="M19" s="58">
        <f t="shared" si="0"/>
        <v>1.5981162301441778</v>
      </c>
      <c r="N19" s="58">
        <f t="shared" si="1"/>
        <v>0.7295255189184495</v>
      </c>
      <c r="O19" s="58">
        <f t="shared" si="2"/>
        <v>0.6881032849981321</v>
      </c>
      <c r="P19" s="58">
        <f t="shared" si="3"/>
        <v>0.4242781378903948</v>
      </c>
      <c r="Q19" s="58">
        <f t="shared" si="4"/>
        <v>0.8712820839436979</v>
      </c>
      <c r="R19" s="58">
        <f t="shared" si="5"/>
        <v>0.4199883336573984</v>
      </c>
      <c r="S19" s="58">
        <f t="shared" si="8"/>
        <v>0.9979315192800563</v>
      </c>
      <c r="T19" s="58">
        <f t="shared" si="9"/>
        <v>0.6266354718816146</v>
      </c>
      <c r="U19" s="58">
        <f t="shared" si="10"/>
        <v>0.19866312502469924</v>
      </c>
      <c r="X19" s="14">
        <v>195</v>
      </c>
      <c r="Y19" s="58">
        <v>7.95382653806098</v>
      </c>
      <c r="Z19" s="58">
        <v>6.73090752193297</v>
      </c>
      <c r="AA19" s="58">
        <v>5.97556503445214</v>
      </c>
      <c r="AB19" s="58">
        <v>10.2133572648582</v>
      </c>
      <c r="AC19" s="58">
        <v>8.1321297317961</v>
      </c>
      <c r="AD19" s="58">
        <v>8.90984089569829</v>
      </c>
      <c r="AE19" s="58">
        <v>6.55754410547098</v>
      </c>
      <c r="AF19" s="58">
        <v>4.82986583706008</v>
      </c>
      <c r="AG19" s="58">
        <f t="shared" si="11"/>
        <v>6.8867663648153625</v>
      </c>
      <c r="AH19" s="58">
        <f t="shared" si="12"/>
        <v>7.728547566976729</v>
      </c>
    </row>
    <row r="20" spans="1:34" s="14" customFormat="1" ht="12.75">
      <c r="A20" s="136" t="s">
        <v>54</v>
      </c>
      <c r="B20" s="16">
        <v>18</v>
      </c>
      <c r="C20" s="16">
        <v>4</v>
      </c>
      <c r="D20" s="16">
        <v>11</v>
      </c>
      <c r="E20" s="16">
        <v>9</v>
      </c>
      <c r="F20" s="16">
        <v>20</v>
      </c>
      <c r="G20" s="16">
        <v>4</v>
      </c>
      <c r="H20" s="16">
        <v>5</v>
      </c>
      <c r="I20" s="16">
        <v>2</v>
      </c>
      <c r="J20" s="58"/>
      <c r="K20" s="58">
        <f t="shared" si="6"/>
        <v>0.630699901696466</v>
      </c>
      <c r="L20" s="58">
        <f t="shared" si="7"/>
        <v>0.14793203344907646</v>
      </c>
      <c r="M20" s="58">
        <f t="shared" si="0"/>
        <v>0.7643164578950415</v>
      </c>
      <c r="N20" s="58">
        <f t="shared" si="1"/>
        <v>0.46898069073328896</v>
      </c>
      <c r="O20" s="58">
        <f t="shared" si="2"/>
        <v>0.6255484409073928</v>
      </c>
      <c r="P20" s="58">
        <f t="shared" si="3"/>
        <v>0.28285209192692984</v>
      </c>
      <c r="Q20" s="58">
        <f t="shared" si="4"/>
        <v>0.22928475893255207</v>
      </c>
      <c r="R20" s="58">
        <f t="shared" si="5"/>
        <v>0.1399961112191328</v>
      </c>
      <c r="S20" s="58">
        <f t="shared" si="8"/>
        <v>0.514316131013528</v>
      </c>
      <c r="T20" s="58">
        <f t="shared" si="9"/>
        <v>0.34933241874385934</v>
      </c>
      <c r="U20" s="58">
        <f t="shared" si="10"/>
        <v>0.1957445810347288</v>
      </c>
      <c r="X20" s="14">
        <v>210</v>
      </c>
      <c r="Y20" s="58">
        <v>7.07785445237145</v>
      </c>
      <c r="Z20" s="58">
        <v>4.58589303692137</v>
      </c>
      <c r="AA20" s="58">
        <v>3.75209897512111</v>
      </c>
      <c r="AB20" s="58">
        <v>6.77416553281417</v>
      </c>
      <c r="AC20" s="58">
        <v>5.6612133902119</v>
      </c>
      <c r="AD20" s="58">
        <v>8.55627578078962</v>
      </c>
      <c r="AE20" s="58">
        <v>4.90669384115661</v>
      </c>
      <c r="AF20" s="58">
        <v>3.35990666925918</v>
      </c>
      <c r="AG20" s="58">
        <f t="shared" si="11"/>
        <v>5.138615488137977</v>
      </c>
      <c r="AH20" s="58">
        <f t="shared" si="12"/>
        <v>5.851651042846297</v>
      </c>
    </row>
    <row r="21" spans="1:34" s="14" customFormat="1" ht="12.75">
      <c r="A21" s="136" t="s">
        <v>55</v>
      </c>
      <c r="B21" s="16">
        <v>17</v>
      </c>
      <c r="C21" s="16">
        <v>6</v>
      </c>
      <c r="D21" s="16">
        <v>12</v>
      </c>
      <c r="E21" s="16">
        <v>6</v>
      </c>
      <c r="F21" s="16">
        <v>6</v>
      </c>
      <c r="G21" s="16">
        <v>2</v>
      </c>
      <c r="H21" s="16">
        <v>6</v>
      </c>
      <c r="I21" s="16">
        <v>5</v>
      </c>
      <c r="J21" s="58"/>
      <c r="K21" s="58">
        <f t="shared" si="6"/>
        <v>0.5956610182688845</v>
      </c>
      <c r="L21" s="58">
        <f t="shared" si="7"/>
        <v>0.22189805017361466</v>
      </c>
      <c r="M21" s="58">
        <f t="shared" si="0"/>
        <v>0.8337997722491363</v>
      </c>
      <c r="N21" s="58">
        <f t="shared" si="1"/>
        <v>0.31265379382219266</v>
      </c>
      <c r="O21" s="58">
        <f t="shared" si="2"/>
        <v>0.18766453227221783</v>
      </c>
      <c r="P21" s="58">
        <f t="shared" si="3"/>
        <v>0.14142604596346492</v>
      </c>
      <c r="Q21" s="58">
        <f t="shared" si="4"/>
        <v>0.2751417107190625</v>
      </c>
      <c r="R21" s="58">
        <f t="shared" si="5"/>
        <v>0.349990278047832</v>
      </c>
      <c r="S21" s="58">
        <f t="shared" si="8"/>
        <v>0.5504529468972118</v>
      </c>
      <c r="T21" s="58">
        <f t="shared" si="9"/>
        <v>0.253375272164954</v>
      </c>
      <c r="U21" s="58">
        <f t="shared" si="10"/>
        <v>0.0868514693648142</v>
      </c>
      <c r="X21" s="14">
        <v>225</v>
      </c>
      <c r="Y21" s="58">
        <v>5.36094916441996</v>
      </c>
      <c r="Z21" s="58">
        <v>3.73528384458918</v>
      </c>
      <c r="AA21" s="58">
        <v>2.36243268803922</v>
      </c>
      <c r="AB21" s="58">
        <v>5.99253104825869</v>
      </c>
      <c r="AC21" s="58">
        <v>5.12949721544062</v>
      </c>
      <c r="AD21" s="58">
        <v>5.58632881555686</v>
      </c>
      <c r="AE21" s="58">
        <v>4.44812432329151</v>
      </c>
      <c r="AF21" s="58">
        <v>2.65992611316352</v>
      </c>
      <c r="AG21" s="58">
        <f t="shared" si="11"/>
        <v>3.8195552323494533</v>
      </c>
      <c r="AH21" s="58">
        <f t="shared" si="12"/>
        <v>4.76328150314224</v>
      </c>
    </row>
    <row r="22" spans="1:34" s="14" customFormat="1" ht="12.75">
      <c r="A22" s="136" t="s">
        <v>56</v>
      </c>
      <c r="B22" s="16">
        <v>8</v>
      </c>
      <c r="C22" s="16">
        <v>7</v>
      </c>
      <c r="D22" s="16">
        <v>6</v>
      </c>
      <c r="E22" s="16">
        <v>3</v>
      </c>
      <c r="F22" s="16">
        <v>5</v>
      </c>
      <c r="G22" s="16">
        <v>0</v>
      </c>
      <c r="H22" s="16">
        <v>4</v>
      </c>
      <c r="I22" s="16">
        <v>2</v>
      </c>
      <c r="J22" s="58"/>
      <c r="K22" s="58">
        <f t="shared" si="6"/>
        <v>0.28031106742065154</v>
      </c>
      <c r="L22" s="58">
        <f t="shared" si="7"/>
        <v>0.2588810585358838</v>
      </c>
      <c r="M22" s="58">
        <f t="shared" si="0"/>
        <v>0.41689988612456813</v>
      </c>
      <c r="N22" s="58">
        <f t="shared" si="1"/>
        <v>0.15632689691109633</v>
      </c>
      <c r="O22" s="58">
        <f t="shared" si="2"/>
        <v>0.1563871102268482</v>
      </c>
      <c r="P22" s="58">
        <f t="shared" si="3"/>
        <v>0</v>
      </c>
      <c r="Q22" s="58">
        <f t="shared" si="4"/>
        <v>0.18342780714604165</v>
      </c>
      <c r="R22" s="58">
        <f t="shared" si="5"/>
        <v>0.1399961112191328</v>
      </c>
      <c r="S22" s="58">
        <f t="shared" si="8"/>
        <v>0.3186973373603678</v>
      </c>
      <c r="T22" s="58">
        <f t="shared" si="9"/>
        <v>0.1272275851006238</v>
      </c>
      <c r="U22" s="58">
        <f t="shared" si="10"/>
        <v>0.07281038126730247</v>
      </c>
      <c r="X22" s="14">
        <v>240</v>
      </c>
      <c r="Y22" s="58">
        <v>4.76528814615107</v>
      </c>
      <c r="Z22" s="58">
        <v>5.32555320416675</v>
      </c>
      <c r="AA22" s="58">
        <v>2.98778251722607</v>
      </c>
      <c r="AB22" s="58">
        <v>4.74191587296992</v>
      </c>
      <c r="AC22" s="58">
        <v>5.91143276657486</v>
      </c>
      <c r="AD22" s="58">
        <v>5.86918090748379</v>
      </c>
      <c r="AE22" s="58">
        <v>6.83268581619005</v>
      </c>
      <c r="AF22" s="58">
        <v>3.21991055804005</v>
      </c>
      <c r="AG22" s="58">
        <f t="shared" si="11"/>
        <v>4.359541289181297</v>
      </c>
      <c r="AH22" s="58">
        <f t="shared" si="12"/>
        <v>5.315025184251735</v>
      </c>
    </row>
    <row r="23" spans="1:34" s="14" customFormat="1" ht="12.75">
      <c r="A23" s="136" t="s">
        <v>57</v>
      </c>
      <c r="B23" s="16">
        <v>6</v>
      </c>
      <c r="C23" s="16">
        <v>6</v>
      </c>
      <c r="D23" s="16">
        <v>9</v>
      </c>
      <c r="E23" s="16">
        <v>3</v>
      </c>
      <c r="F23" s="16">
        <v>2</v>
      </c>
      <c r="G23" s="16">
        <v>0</v>
      </c>
      <c r="H23" s="16">
        <v>0</v>
      </c>
      <c r="I23" s="16">
        <v>1</v>
      </c>
      <c r="J23" s="58"/>
      <c r="K23" s="58">
        <f t="shared" si="6"/>
        <v>0.21023330056548864</v>
      </c>
      <c r="L23" s="58">
        <f t="shared" si="7"/>
        <v>0.22189805017361466</v>
      </c>
      <c r="M23" s="58">
        <f t="shared" si="0"/>
        <v>0.6253498291868522</v>
      </c>
      <c r="N23" s="58">
        <f t="shared" si="1"/>
        <v>0.15632689691109633</v>
      </c>
      <c r="O23" s="58">
        <f t="shared" si="2"/>
        <v>0.06255484409073928</v>
      </c>
      <c r="P23" s="58">
        <f t="shared" si="3"/>
        <v>0</v>
      </c>
      <c r="Q23" s="58">
        <f t="shared" si="4"/>
        <v>0</v>
      </c>
      <c r="R23" s="58">
        <f t="shared" si="5"/>
        <v>0.0699980556095664</v>
      </c>
      <c r="S23" s="58">
        <f t="shared" si="8"/>
        <v>0.3524937266419852</v>
      </c>
      <c r="T23" s="58">
        <f t="shared" si="9"/>
        <v>0.0577759593222804</v>
      </c>
      <c r="U23" s="58">
        <f t="shared" si="10"/>
        <v>0.06434405106173412</v>
      </c>
      <c r="X23" s="14">
        <v>255</v>
      </c>
      <c r="Y23" s="58">
        <v>4.48497707873042</v>
      </c>
      <c r="Z23" s="58">
        <v>6.5829754884839</v>
      </c>
      <c r="AA23" s="58">
        <v>4.16899886124568</v>
      </c>
      <c r="AB23" s="58">
        <v>6.20096691080682</v>
      </c>
      <c r="AC23" s="58">
        <v>8.28851684202295</v>
      </c>
      <c r="AD23" s="58">
        <v>6.29345904537419</v>
      </c>
      <c r="AE23" s="58">
        <v>8.62110693586395</v>
      </c>
      <c r="AF23" s="58">
        <v>3.42990472486875</v>
      </c>
      <c r="AG23" s="58">
        <f t="shared" si="11"/>
        <v>5.078983809486666</v>
      </c>
      <c r="AH23" s="58">
        <f t="shared" si="12"/>
        <v>6.566790891787332</v>
      </c>
    </row>
    <row r="24" spans="1:34" s="14" customFormat="1" ht="12.75">
      <c r="A24" s="136" t="s">
        <v>58</v>
      </c>
      <c r="B24" s="16">
        <v>6</v>
      </c>
      <c r="C24" s="16">
        <v>0</v>
      </c>
      <c r="D24" s="16">
        <v>3</v>
      </c>
      <c r="E24" s="16">
        <v>3</v>
      </c>
      <c r="F24" s="16">
        <v>4</v>
      </c>
      <c r="G24" s="16">
        <v>1</v>
      </c>
      <c r="H24" s="16">
        <v>1</v>
      </c>
      <c r="I24" s="16">
        <v>0</v>
      </c>
      <c r="J24" s="58"/>
      <c r="K24" s="58">
        <f t="shared" si="6"/>
        <v>0.21023330056548864</v>
      </c>
      <c r="L24" s="58">
        <f t="shared" si="7"/>
        <v>0</v>
      </c>
      <c r="M24" s="58">
        <f t="shared" si="0"/>
        <v>0.20844994306228407</v>
      </c>
      <c r="N24" s="58">
        <f t="shared" si="1"/>
        <v>0.15632689691109633</v>
      </c>
      <c r="O24" s="58">
        <f t="shared" si="2"/>
        <v>0.12510968818147855</v>
      </c>
      <c r="P24" s="58">
        <f t="shared" si="3"/>
        <v>0.07071302298173246</v>
      </c>
      <c r="Q24" s="58">
        <f t="shared" si="4"/>
        <v>0.04585695178651041</v>
      </c>
      <c r="R24" s="58">
        <f t="shared" si="5"/>
        <v>0</v>
      </c>
      <c r="S24" s="58">
        <f t="shared" si="8"/>
        <v>0.13956108120925756</v>
      </c>
      <c r="T24" s="58">
        <f t="shared" si="9"/>
        <v>0.07960131197216354</v>
      </c>
      <c r="U24" s="58">
        <f t="shared" si="10"/>
        <v>0.06227334920059336</v>
      </c>
      <c r="X24" s="14">
        <v>270</v>
      </c>
      <c r="Y24" s="58">
        <v>4.76528814615107</v>
      </c>
      <c r="Z24" s="58">
        <v>11.7605966592015</v>
      </c>
      <c r="AA24" s="58">
        <v>9.93611395263554</v>
      </c>
      <c r="AB24" s="58">
        <v>9.22328691775468</v>
      </c>
      <c r="AC24" s="58">
        <v>9.63344598997384</v>
      </c>
      <c r="AD24" s="58">
        <v>7.56629345904537</v>
      </c>
      <c r="AE24" s="58">
        <v>9.53824597159416</v>
      </c>
      <c r="AF24" s="58">
        <v>3.56990083608788</v>
      </c>
      <c r="AG24" s="58">
        <f t="shared" si="11"/>
        <v>8.820666252662702</v>
      </c>
      <c r="AH24" s="58">
        <f t="shared" si="12"/>
        <v>7.906234634891186</v>
      </c>
    </row>
    <row r="25" spans="1:34" s="14" customFormat="1" ht="12.75">
      <c r="A25" s="136" t="s">
        <v>59</v>
      </c>
      <c r="B25" s="16">
        <v>3</v>
      </c>
      <c r="C25" s="16">
        <v>1</v>
      </c>
      <c r="D25" s="16">
        <v>3</v>
      </c>
      <c r="E25" s="16">
        <v>1</v>
      </c>
      <c r="F25" s="16">
        <v>2</v>
      </c>
      <c r="G25" s="16">
        <v>0</v>
      </c>
      <c r="H25" s="16">
        <v>0</v>
      </c>
      <c r="I25" s="16">
        <v>1</v>
      </c>
      <c r="J25" s="58"/>
      <c r="K25" s="58">
        <f t="shared" si="6"/>
        <v>0.10511665028274432</v>
      </c>
      <c r="L25" s="58">
        <f t="shared" si="7"/>
        <v>0.036983008362269115</v>
      </c>
      <c r="M25" s="58">
        <f t="shared" si="0"/>
        <v>0.20844994306228407</v>
      </c>
      <c r="N25" s="58">
        <f t="shared" si="1"/>
        <v>0.05210896563703211</v>
      </c>
      <c r="O25" s="58">
        <f t="shared" si="2"/>
        <v>0.06255484409073928</v>
      </c>
      <c r="P25" s="58">
        <f t="shared" si="3"/>
        <v>0</v>
      </c>
      <c r="Q25" s="58">
        <f t="shared" si="4"/>
        <v>0</v>
      </c>
      <c r="R25" s="58">
        <f t="shared" si="5"/>
        <v>0.0699980556095664</v>
      </c>
      <c r="S25" s="58">
        <f t="shared" si="8"/>
        <v>0.11684986723576585</v>
      </c>
      <c r="T25" s="58">
        <f t="shared" si="9"/>
        <v>0.03693237306746756</v>
      </c>
      <c r="U25" s="58">
        <f t="shared" si="10"/>
        <v>0.034308088354369985</v>
      </c>
      <c r="X25" s="14">
        <v>285</v>
      </c>
      <c r="Y25" s="58">
        <v>3.9593938273167</v>
      </c>
      <c r="Z25" s="58">
        <v>11.4647325923034</v>
      </c>
      <c r="AA25" s="58">
        <v>10.283530524406</v>
      </c>
      <c r="AB25" s="58">
        <v>13.6525489969024</v>
      </c>
      <c r="AC25" s="58">
        <v>7.13125222634427</v>
      </c>
      <c r="AD25" s="58">
        <v>12.940483205657</v>
      </c>
      <c r="AE25" s="58">
        <v>7.19954143048213</v>
      </c>
      <c r="AF25" s="58">
        <v>3.49990278047832</v>
      </c>
      <c r="AG25" s="58">
        <f t="shared" si="11"/>
        <v>8.569218981342035</v>
      </c>
      <c r="AH25" s="58">
        <f t="shared" si="12"/>
        <v>8.884745727972824</v>
      </c>
    </row>
    <row r="26" spans="1:34" s="14" customFormat="1" ht="12.75">
      <c r="A26" s="137" t="s">
        <v>100</v>
      </c>
      <c r="B26" s="16">
        <v>6</v>
      </c>
      <c r="C26" s="16">
        <v>4</v>
      </c>
      <c r="D26" s="16">
        <v>5</v>
      </c>
      <c r="E26" s="16">
        <v>0</v>
      </c>
      <c r="F26" s="16">
        <v>4</v>
      </c>
      <c r="G26" s="16">
        <v>1</v>
      </c>
      <c r="H26" s="16">
        <v>2</v>
      </c>
      <c r="I26" s="16">
        <v>1</v>
      </c>
      <c r="J26" s="58"/>
      <c r="K26" s="58">
        <f t="shared" si="6"/>
        <v>0.21023330056548864</v>
      </c>
      <c r="L26" s="58">
        <f t="shared" si="7"/>
        <v>0.14793203344907646</v>
      </c>
      <c r="M26" s="58">
        <f t="shared" si="0"/>
        <v>0.34741657177047347</v>
      </c>
      <c r="N26" s="58">
        <f t="shared" si="1"/>
        <v>0</v>
      </c>
      <c r="O26" s="58">
        <f t="shared" si="2"/>
        <v>0.12510968818147855</v>
      </c>
      <c r="P26" s="58">
        <f t="shared" si="3"/>
        <v>0.07071302298173246</v>
      </c>
      <c r="Q26" s="58">
        <f t="shared" si="4"/>
        <v>0.09171390357302082</v>
      </c>
      <c r="R26" s="58">
        <f t="shared" si="5"/>
        <v>0.0699980556095664</v>
      </c>
      <c r="S26" s="58">
        <f t="shared" si="8"/>
        <v>0.23519396859501285</v>
      </c>
      <c r="T26" s="58">
        <f t="shared" si="9"/>
        <v>0.07150693406915964</v>
      </c>
      <c r="U26" s="58">
        <f t="shared" si="10"/>
        <v>0.0458195523056135</v>
      </c>
      <c r="X26" s="14">
        <v>300</v>
      </c>
      <c r="Y26" s="58">
        <v>2.73303290735135</v>
      </c>
      <c r="Z26" s="58">
        <v>9.50463314910316</v>
      </c>
      <c r="AA26" s="58">
        <v>5.83659840574395</v>
      </c>
      <c r="AB26" s="58">
        <v>9.79648553976203</v>
      </c>
      <c r="AC26" s="58">
        <v>6.16165214293781</v>
      </c>
      <c r="AD26" s="58">
        <v>8.20271066588096</v>
      </c>
      <c r="AE26" s="58">
        <v>5.18183555187567</v>
      </c>
      <c r="AF26" s="58">
        <v>4.33987944779311</v>
      </c>
      <c r="AG26" s="58">
        <f t="shared" si="11"/>
        <v>6.02475482073282</v>
      </c>
      <c r="AH26" s="58">
        <f t="shared" si="12"/>
        <v>6.736512669649916</v>
      </c>
    </row>
    <row r="27" spans="1:34" s="14" customFormat="1" ht="12.75">
      <c r="A27" s="99" t="s">
        <v>64</v>
      </c>
      <c r="B27" s="16">
        <f>SUM(B6:B26)</f>
        <v>3630</v>
      </c>
      <c r="C27" s="16">
        <f aca="true" t="shared" si="13" ref="C27:I27">SUM(C6:C26)</f>
        <v>4476</v>
      </c>
      <c r="D27" s="16">
        <f t="shared" si="13"/>
        <v>2051</v>
      </c>
      <c r="E27" s="16">
        <f t="shared" si="13"/>
        <v>3489</v>
      </c>
      <c r="F27" s="16">
        <f t="shared" si="13"/>
        <v>4834</v>
      </c>
      <c r="G27" s="16">
        <f t="shared" si="13"/>
        <v>2639</v>
      </c>
      <c r="H27" s="16">
        <f t="shared" si="13"/>
        <v>3546</v>
      </c>
      <c r="I27" s="16">
        <f t="shared" si="13"/>
        <v>1679</v>
      </c>
      <c r="K27" s="58"/>
      <c r="L27" s="58"/>
      <c r="M27" s="58"/>
      <c r="N27" s="58"/>
      <c r="O27" s="58"/>
      <c r="P27" s="58"/>
      <c r="Q27" s="58"/>
      <c r="R27" s="58"/>
      <c r="X27" s="14">
        <v>315</v>
      </c>
      <c r="Y27" s="58">
        <v>3.71412164332363</v>
      </c>
      <c r="Z27" s="58">
        <v>6.32409442994801</v>
      </c>
      <c r="AA27" s="58">
        <v>3.40468240335064</v>
      </c>
      <c r="AB27" s="58">
        <v>4.89824276988101</v>
      </c>
      <c r="AC27" s="58">
        <v>4.75416815089618</v>
      </c>
      <c r="AD27" s="58">
        <v>3.46493812610489</v>
      </c>
      <c r="AE27" s="58">
        <v>4.03541175721291</v>
      </c>
      <c r="AF27" s="58">
        <v>5.66984250437487</v>
      </c>
      <c r="AG27" s="58">
        <f t="shared" si="11"/>
        <v>4.480966158874093</v>
      </c>
      <c r="AH27" s="58">
        <f t="shared" si="12"/>
        <v>4.5645206616939715</v>
      </c>
    </row>
    <row r="28" spans="2:34" ht="15">
      <c r="B28" s="152"/>
      <c r="C28" s="153"/>
      <c r="D28" s="154" t="s">
        <v>66</v>
      </c>
      <c r="E28" s="148">
        <f>SUM(B27:I27)</f>
        <v>26344</v>
      </c>
      <c r="X28" s="14">
        <v>330</v>
      </c>
      <c r="Y28" s="58">
        <v>4.76528814615107</v>
      </c>
      <c r="Z28" s="58">
        <v>6.1021963797744</v>
      </c>
      <c r="AA28" s="58">
        <v>4.44693211866206</v>
      </c>
      <c r="AB28" s="58">
        <v>4.68980690733289</v>
      </c>
      <c r="AC28" s="58">
        <v>4.34756166430638</v>
      </c>
      <c r="AD28" s="58">
        <v>4.87919858573954</v>
      </c>
      <c r="AE28" s="58">
        <v>5.82383287688682</v>
      </c>
      <c r="AF28" s="58">
        <v>7.34979583900447</v>
      </c>
      <c r="AG28" s="58">
        <f t="shared" si="11"/>
        <v>5.104805548195843</v>
      </c>
      <c r="AH28" s="58">
        <f t="shared" si="12"/>
        <v>5.418039174654021</v>
      </c>
    </row>
    <row r="29" spans="6:34" ht="12.75">
      <c r="F29" s="15"/>
      <c r="G29" s="15"/>
      <c r="X29" s="14">
        <v>345</v>
      </c>
      <c r="Y29" s="58">
        <v>6.13180459982675</v>
      </c>
      <c r="Z29" s="58">
        <v>7.0637545971934</v>
      </c>
      <c r="AA29" s="58">
        <v>6.25349829186852</v>
      </c>
      <c r="AB29" s="58">
        <v>7.08681932663636</v>
      </c>
      <c r="AC29" s="58">
        <v>6.09909729884707</v>
      </c>
      <c r="AD29" s="58">
        <v>6.92987625220978</v>
      </c>
      <c r="AE29" s="58">
        <v>6.6034010572575</v>
      </c>
      <c r="AF29" s="58">
        <v>11.9696675092358</v>
      </c>
      <c r="AG29" s="58">
        <f t="shared" si="11"/>
        <v>6.48301916296289</v>
      </c>
      <c r="AH29" s="58">
        <f t="shared" si="12"/>
        <v>7.737772288837301</v>
      </c>
    </row>
    <row r="30" spans="2:34" ht="12.75">
      <c r="B30" s="3"/>
      <c r="C30" s="3"/>
      <c r="D30" s="3"/>
      <c r="E30" s="3"/>
      <c r="F30" s="3"/>
      <c r="G30" s="3"/>
      <c r="H30" s="3"/>
      <c r="I30" s="3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ht="12.75">
      <c r="P31" s="14"/>
    </row>
    <row r="32" spans="2:34" ht="15">
      <c r="B32" s="179" t="s">
        <v>111</v>
      </c>
      <c r="C32" s="170"/>
      <c r="D32" s="170"/>
      <c r="E32" s="170"/>
      <c r="F32" s="170"/>
      <c r="G32" s="170"/>
      <c r="H32" s="170"/>
      <c r="I32" s="170"/>
      <c r="J32" s="180"/>
      <c r="K32" s="181"/>
      <c r="L32" s="181"/>
      <c r="M32" s="181"/>
      <c r="N32" s="169"/>
      <c r="O32" s="169"/>
      <c r="P32" s="169"/>
      <c r="Q32" s="169"/>
      <c r="R32" s="169"/>
      <c r="S32" s="169"/>
      <c r="T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</row>
    <row r="33" spans="2:9" ht="15">
      <c r="B33" s="95" t="s">
        <v>67</v>
      </c>
      <c r="C33" s="95" t="s">
        <v>68</v>
      </c>
      <c r="D33" s="95" t="s">
        <v>69</v>
      </c>
      <c r="E33" s="96" t="s">
        <v>27</v>
      </c>
      <c r="F33" s="96" t="s">
        <v>28</v>
      </c>
      <c r="G33" s="96" t="s">
        <v>29</v>
      </c>
      <c r="H33" s="96" t="s">
        <v>30</v>
      </c>
      <c r="I33" s="96" t="s">
        <v>31</v>
      </c>
    </row>
    <row r="34" spans="2:9" ht="12.75">
      <c r="B34" s="97">
        <v>102743</v>
      </c>
      <c r="C34" s="88">
        <v>97342</v>
      </c>
      <c r="D34" s="88">
        <v>51811</v>
      </c>
      <c r="E34" s="88">
        <v>69086</v>
      </c>
      <c r="F34" s="88">
        <v>115099</v>
      </c>
      <c r="G34" s="88">
        <v>50910</v>
      </c>
      <c r="H34" s="88">
        <v>78505</v>
      </c>
      <c r="I34" s="98">
        <v>51430</v>
      </c>
    </row>
    <row r="35" ht="13.5" thickBot="1"/>
    <row r="36" spans="2:16" ht="24" customHeight="1">
      <c r="B36" s="270" t="s">
        <v>26</v>
      </c>
      <c r="C36" s="272" t="s">
        <v>14</v>
      </c>
      <c r="D36" s="272"/>
      <c r="E36" s="299" t="s">
        <v>15</v>
      </c>
      <c r="F36" s="299"/>
      <c r="G36" s="272" t="s">
        <v>16</v>
      </c>
      <c r="H36" s="272"/>
      <c r="I36" s="272" t="s">
        <v>17</v>
      </c>
      <c r="J36" s="272"/>
      <c r="K36" s="272" t="s">
        <v>13</v>
      </c>
      <c r="L36" s="273"/>
      <c r="P36" s="87"/>
    </row>
    <row r="37" spans="2:16" ht="16.5" customHeight="1">
      <c r="B37" s="271"/>
      <c r="C37" s="274"/>
      <c r="D37" s="274"/>
      <c r="E37" s="292"/>
      <c r="F37" s="292"/>
      <c r="G37" s="274"/>
      <c r="H37" s="274"/>
      <c r="I37" s="274"/>
      <c r="J37" s="274"/>
      <c r="K37" s="274"/>
      <c r="L37" s="275"/>
      <c r="P37" s="87"/>
    </row>
    <row r="38" spans="2:12" s="14" customFormat="1" ht="14.25">
      <c r="B38" s="111" t="s">
        <v>27</v>
      </c>
      <c r="C38" s="276">
        <f>E27/E34*3600</f>
        <v>181.808181107605</v>
      </c>
      <c r="D38" s="308"/>
      <c r="E38" s="276">
        <v>27.14877109689373</v>
      </c>
      <c r="F38" s="308"/>
      <c r="G38" s="301">
        <f>E38/C38</f>
        <v>0.14932645457151048</v>
      </c>
      <c r="H38" s="302"/>
      <c r="I38" s="276">
        <v>66.49104015285296</v>
      </c>
      <c r="J38" s="308"/>
      <c r="K38" s="301">
        <f>I38/C38</f>
        <v>0.36572083691602175</v>
      </c>
      <c r="L38" s="310"/>
    </row>
    <row r="39" spans="2:12" s="14" customFormat="1" ht="14.25">
      <c r="B39" s="111" t="s">
        <v>28</v>
      </c>
      <c r="C39" s="266">
        <f>F27/F34*3600</f>
        <v>151.19505816731683</v>
      </c>
      <c r="D39" s="300"/>
      <c r="E39" s="266">
        <v>17.953240254042175</v>
      </c>
      <c r="F39" s="300"/>
      <c r="G39" s="311">
        <f>E39/C39</f>
        <v>0.11874224244931736</v>
      </c>
      <c r="H39" s="312"/>
      <c r="I39" s="266">
        <v>42.693681091929555</v>
      </c>
      <c r="J39" s="300"/>
      <c r="K39" s="311">
        <f>I39/C39</f>
        <v>0.28237484484898634</v>
      </c>
      <c r="L39" s="318"/>
    </row>
    <row r="40" spans="2:12" s="14" customFormat="1" ht="14.25">
      <c r="B40" s="111" t="s">
        <v>29</v>
      </c>
      <c r="C40" s="266">
        <f>G27/G34*3600</f>
        <v>186.61166764879198</v>
      </c>
      <c r="D40" s="300"/>
      <c r="E40" s="266">
        <v>8.485562757807896</v>
      </c>
      <c r="F40" s="300"/>
      <c r="G40" s="311">
        <f>E40/C40</f>
        <v>0.045471769609700646</v>
      </c>
      <c r="H40" s="312"/>
      <c r="I40" s="266">
        <v>34.29581614614025</v>
      </c>
      <c r="J40" s="300"/>
      <c r="K40" s="311">
        <f>I40/C40</f>
        <v>0.18378173550587343</v>
      </c>
      <c r="L40" s="318"/>
    </row>
    <row r="41" spans="2:12" s="14" customFormat="1" ht="14.25">
      <c r="B41" s="111" t="s">
        <v>30</v>
      </c>
      <c r="C41" s="266">
        <f>H27/H34*3600</f>
        <v>162.60875103496593</v>
      </c>
      <c r="D41" s="300"/>
      <c r="E41" s="266">
        <v>50.44264696516146</v>
      </c>
      <c r="F41" s="300"/>
      <c r="G41" s="311">
        <f>E41/C41</f>
        <v>0.3102086858432036</v>
      </c>
      <c r="H41" s="312"/>
      <c r="I41" s="266">
        <v>90.15476721227948</v>
      </c>
      <c r="J41" s="300"/>
      <c r="K41" s="311">
        <f>I41/C41</f>
        <v>0.5544275239706712</v>
      </c>
      <c r="L41" s="318"/>
    </row>
    <row r="42" spans="2:12" s="14" customFormat="1" ht="14.25">
      <c r="B42" s="112" t="s">
        <v>31</v>
      </c>
      <c r="C42" s="303">
        <f>I27/I34*3600</f>
        <v>117.52673536846197</v>
      </c>
      <c r="D42" s="304"/>
      <c r="E42" s="303">
        <v>17.63951001361073</v>
      </c>
      <c r="F42" s="304"/>
      <c r="G42" s="315">
        <f>E42/C42</f>
        <v>0.15008933889219775</v>
      </c>
      <c r="H42" s="316"/>
      <c r="I42" s="303">
        <v>45.0087497569512</v>
      </c>
      <c r="J42" s="304"/>
      <c r="K42" s="315">
        <f>I42/C42</f>
        <v>0.38296605122096494</v>
      </c>
      <c r="L42" s="319"/>
    </row>
    <row r="43" spans="2:12" s="14" customFormat="1" ht="15">
      <c r="B43" s="89" t="s">
        <v>2</v>
      </c>
      <c r="C43" s="276">
        <f>AVERAGE(C38:C42)</f>
        <v>159.95007866542832</v>
      </c>
      <c r="D43" s="305"/>
      <c r="E43" s="276">
        <f>AVERAGE(E38:E42)</f>
        <v>24.3339462175032</v>
      </c>
      <c r="F43" s="308"/>
      <c r="G43" s="301">
        <f>AVERAGE(G38:G42)</f>
        <v>0.15476769827318598</v>
      </c>
      <c r="H43" s="302"/>
      <c r="I43" s="276">
        <f>AVERAGE(I38:I42)</f>
        <v>55.72881087203069</v>
      </c>
      <c r="J43" s="308"/>
      <c r="K43" s="301">
        <f>AVERAGE(K38:K42)</f>
        <v>0.35385419849250355</v>
      </c>
      <c r="L43" s="310"/>
    </row>
    <row r="44" spans="2:12" s="14" customFormat="1" ht="15.75" thickBot="1">
      <c r="B44" s="90" t="s">
        <v>1</v>
      </c>
      <c r="C44" s="306">
        <f>STDEV(C38:C42)</f>
        <v>27.713155489197177</v>
      </c>
      <c r="D44" s="307"/>
      <c r="E44" s="306">
        <f>STDEV(E38:E42)</f>
        <v>16.01786219192564</v>
      </c>
      <c r="F44" s="309"/>
      <c r="G44" s="313">
        <f>STDEV(G38:G42)</f>
        <v>0.0967688331618092</v>
      </c>
      <c r="H44" s="314"/>
      <c r="I44" s="306">
        <f>STDEV(I38:I42)</f>
        <v>22.61183114350133</v>
      </c>
      <c r="J44" s="309"/>
      <c r="K44" s="313">
        <f>STDEV(K38:K42)</f>
        <v>0.13716041396277823</v>
      </c>
      <c r="L44" s="317"/>
    </row>
    <row r="47" ht="13.5" thickBot="1"/>
    <row r="48" spans="2:4" ht="12.75">
      <c r="B48" s="270" t="s">
        <v>26</v>
      </c>
      <c r="C48" s="272" t="s">
        <v>14</v>
      </c>
      <c r="D48" s="273"/>
    </row>
    <row r="49" spans="2:18" ht="12.75">
      <c r="B49" s="271"/>
      <c r="C49" s="274"/>
      <c r="D49" s="275"/>
      <c r="N49" s="5"/>
      <c r="O49" s="5"/>
      <c r="P49" s="5"/>
      <c r="Q49" s="5"/>
      <c r="R49" s="5"/>
    </row>
    <row r="50" spans="2:18" ht="14.25">
      <c r="B50" s="111" t="s">
        <v>67</v>
      </c>
      <c r="C50" s="276">
        <f>B27/B34*3600</f>
        <v>127.19114684212063</v>
      </c>
      <c r="D50" s="277"/>
      <c r="N50" s="5"/>
      <c r="O50" s="5"/>
      <c r="P50" s="5"/>
      <c r="Q50" s="5"/>
      <c r="R50" s="5"/>
    </row>
    <row r="51" spans="2:18" ht="14.25">
      <c r="B51" s="111" t="s">
        <v>68</v>
      </c>
      <c r="C51" s="266">
        <f>C27/C34*3600</f>
        <v>165.53594542951654</v>
      </c>
      <c r="D51" s="267"/>
      <c r="F51" s="1"/>
      <c r="N51" s="5"/>
      <c r="O51" s="5"/>
      <c r="P51" s="5"/>
      <c r="Q51" s="5"/>
      <c r="R51" s="5"/>
    </row>
    <row r="52" spans="2:18" ht="14.25">
      <c r="B52" s="111" t="s">
        <v>69</v>
      </c>
      <c r="C52" s="266">
        <f>D27/D34*3600</f>
        <v>142.5102777402482</v>
      </c>
      <c r="D52" s="267"/>
      <c r="F52" s="1"/>
      <c r="N52" s="5"/>
      <c r="O52" s="5"/>
      <c r="P52" s="5"/>
      <c r="Q52" s="5"/>
      <c r="R52" s="5"/>
    </row>
    <row r="53" spans="2:18" ht="15.75" thickBot="1">
      <c r="B53" s="90" t="s">
        <v>2</v>
      </c>
      <c r="C53" s="268">
        <f>AVERAGE(C50:C52)</f>
        <v>145.0791233372951</v>
      </c>
      <c r="D53" s="269"/>
      <c r="F53" s="1"/>
      <c r="N53" s="5"/>
      <c r="O53" s="5"/>
      <c r="P53" s="5"/>
      <c r="Q53" s="5"/>
      <c r="R53" s="5"/>
    </row>
    <row r="54" ht="12.75">
      <c r="F54" s="1"/>
    </row>
    <row r="55" ht="12.75">
      <c r="F55" s="1"/>
    </row>
    <row r="59" spans="14:19" ht="12.75">
      <c r="N59" s="6"/>
      <c r="O59" s="6"/>
      <c r="P59" s="6"/>
      <c r="Q59" s="6"/>
      <c r="R59" s="6"/>
      <c r="S59" s="6"/>
    </row>
    <row r="60" spans="14:18" ht="12.75">
      <c r="N60" s="3"/>
      <c r="O60" s="3"/>
      <c r="P60" s="3"/>
      <c r="Q60" s="3"/>
      <c r="R60" s="3"/>
    </row>
    <row r="61" spans="14:18" ht="12.75">
      <c r="N61" s="3"/>
      <c r="O61" s="3"/>
      <c r="P61" s="3"/>
      <c r="Q61" s="3"/>
      <c r="R61" s="3"/>
    </row>
    <row r="62" spans="14:18" ht="12.75">
      <c r="N62" s="3"/>
      <c r="O62" s="3"/>
      <c r="P62" s="3"/>
      <c r="Q62" s="3"/>
      <c r="R62" s="3"/>
    </row>
    <row r="63" spans="14:18" ht="12.75">
      <c r="N63" s="3"/>
      <c r="O63" s="3"/>
      <c r="P63" s="3"/>
      <c r="Q63" s="3"/>
      <c r="R63" s="3"/>
    </row>
    <row r="64" spans="14:18" ht="12.75">
      <c r="N64" s="3"/>
      <c r="O64" s="3"/>
      <c r="P64" s="3"/>
      <c r="Q64" s="3"/>
      <c r="R64" s="3"/>
    </row>
    <row r="70" spans="14:18" ht="12.75">
      <c r="N70" s="5"/>
      <c r="O70" s="5"/>
      <c r="P70" s="5"/>
      <c r="Q70" s="5"/>
      <c r="R70" s="5"/>
    </row>
    <row r="71" spans="14:18" ht="12.75">
      <c r="N71" s="5"/>
      <c r="O71" s="5"/>
      <c r="P71" s="5"/>
      <c r="Q71" s="5"/>
      <c r="R71" s="5"/>
    </row>
    <row r="72" spans="14:18" ht="12.75">
      <c r="N72" s="5"/>
      <c r="O72" s="5"/>
      <c r="P72" s="5"/>
      <c r="Q72" s="5"/>
      <c r="R72" s="5"/>
    </row>
    <row r="73" spans="14:18" ht="12.75">
      <c r="N73" s="5"/>
      <c r="O73" s="5"/>
      <c r="P73" s="5"/>
      <c r="Q73" s="5"/>
      <c r="R73" s="5"/>
    </row>
    <row r="74" spans="14:18" ht="12.75">
      <c r="N74" s="5"/>
      <c r="O74" s="5"/>
      <c r="P74" s="5"/>
      <c r="Q74" s="5"/>
      <c r="R74" s="5"/>
    </row>
  </sheetData>
  <mergeCells count="66">
    <mergeCell ref="K44:L44"/>
    <mergeCell ref="I44:J44"/>
    <mergeCell ref="K39:L39"/>
    <mergeCell ref="K40:L40"/>
    <mergeCell ref="K41:L41"/>
    <mergeCell ref="K42:L42"/>
    <mergeCell ref="K43:L43"/>
    <mergeCell ref="G44:H44"/>
    <mergeCell ref="I39:J39"/>
    <mergeCell ref="I40:J40"/>
    <mergeCell ref="I41:J41"/>
    <mergeCell ref="I42:J42"/>
    <mergeCell ref="I43:J43"/>
    <mergeCell ref="G40:H40"/>
    <mergeCell ref="G41:H41"/>
    <mergeCell ref="G42:H42"/>
    <mergeCell ref="G43:H43"/>
    <mergeCell ref="I38:J38"/>
    <mergeCell ref="K38:L38"/>
    <mergeCell ref="E39:F39"/>
    <mergeCell ref="G39:H39"/>
    <mergeCell ref="C42:D42"/>
    <mergeCell ref="C43:D43"/>
    <mergeCell ref="C44:D44"/>
    <mergeCell ref="E38:F38"/>
    <mergeCell ref="E40:F40"/>
    <mergeCell ref="E42:F42"/>
    <mergeCell ref="E41:F41"/>
    <mergeCell ref="E43:F43"/>
    <mergeCell ref="E44:F44"/>
    <mergeCell ref="C38:D38"/>
    <mergeCell ref="C39:D39"/>
    <mergeCell ref="C40:D40"/>
    <mergeCell ref="C41:D41"/>
    <mergeCell ref="G36:H37"/>
    <mergeCell ref="G38:H38"/>
    <mergeCell ref="I36:J37"/>
    <mergeCell ref="K36:L37"/>
    <mergeCell ref="B36:B37"/>
    <mergeCell ref="A1:A2"/>
    <mergeCell ref="C36:D37"/>
    <mergeCell ref="E36:F37"/>
    <mergeCell ref="K4:M4"/>
    <mergeCell ref="U4:U5"/>
    <mergeCell ref="K3:U3"/>
    <mergeCell ref="B1:U2"/>
    <mergeCell ref="A3:A5"/>
    <mergeCell ref="T4:T5"/>
    <mergeCell ref="B3:D3"/>
    <mergeCell ref="E3:I3"/>
    <mergeCell ref="B5:I5"/>
    <mergeCell ref="N4:R4"/>
    <mergeCell ref="S4:S5"/>
    <mergeCell ref="AG4:AG5"/>
    <mergeCell ref="AH4:AH5"/>
    <mergeCell ref="X1:AH2"/>
    <mergeCell ref="X3:AH3"/>
    <mergeCell ref="X4:X5"/>
    <mergeCell ref="Y4:AA4"/>
    <mergeCell ref="AB4:AF4"/>
    <mergeCell ref="C52:D52"/>
    <mergeCell ref="C53:D53"/>
    <mergeCell ref="B48:B49"/>
    <mergeCell ref="C48:D49"/>
    <mergeCell ref="C50:D50"/>
    <mergeCell ref="C51:D51"/>
  </mergeCells>
  <printOptions/>
  <pageMargins left="0.75" right="0.75" top="1" bottom="1" header="0.5" footer="0.5"/>
  <pageSetup horizontalDpi="600" verticalDpi="600" orientation="landscape" scale="60" r:id="rId1"/>
  <ignoredErrors>
    <ignoredError sqref="AG7:AH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Gang Luo</dc:creator>
  <cp:keywords/>
  <dc:description/>
  <cp:lastModifiedBy>Rob Giorgi</cp:lastModifiedBy>
  <cp:lastPrinted>2007-06-01T14:58:24Z</cp:lastPrinted>
  <dcterms:created xsi:type="dcterms:W3CDTF">2007-05-14T15:52:44Z</dcterms:created>
  <dcterms:modified xsi:type="dcterms:W3CDTF">2008-11-29T00:45:48Z</dcterms:modified>
  <cp:category/>
  <cp:version/>
  <cp:contentType/>
  <cp:contentStatus/>
</cp:coreProperties>
</file>